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S:\Technicka dokumentace\Technická řešení\Projekty PASCO a ROBOTEL\Vzorové projekty škol\ZŠ Ivanovice na Hané\21DEPRJ00198\PR3_odevzdaná - revize 5\Výkazy pro agenturu\"/>
    </mc:Choice>
  </mc:AlternateContent>
  <xr:revisionPtr revIDLastSave="0" documentId="13_ncr:1_{5DA8AF37-47C6-4965-89E1-3F24B3859E7F}" xr6:coauthVersionLast="47" xr6:coauthVersionMax="47" xr10:uidLastSave="{00000000-0000-0000-0000-000000000000}"/>
  <bookViews>
    <workbookView xWindow="-120" yWindow="-120" windowWidth="29040" windowHeight="15720" tabRatio="930" xr2:uid="{00000000-000D-0000-FFFF-FFFF00000000}"/>
  </bookViews>
  <sheets>
    <sheet name="Krycí list" sheetId="1" r:id="rId1"/>
    <sheet name="Rekapitulace" sheetId="2" r:id="rId2"/>
    <sheet name="Učebna informatiky 0.27a" sheetId="6" r:id="rId3"/>
    <sheet name="Cvičná kuchyň 0.36" sheetId="8" r:id="rId4"/>
    <sheet name="Jazyková učebna 0.39" sheetId="10" r:id="rId5"/>
    <sheet name="Kabinet 0.42" sheetId="9" r:id="rId6"/>
    <sheet name="Učebna přírodopisu 1.10" sheetId="11" r:id="rId7"/>
    <sheet name="Kabinet přírodopisu 1.11" sheetId="12" r:id="rId8"/>
    <sheet name="Kabinet cizích jazyků 1.12" sheetId="13" r:id="rId9"/>
    <sheet name="Jazyková učebna 1.14" sheetId="14" r:id="rId10"/>
    <sheet name="Kabinet informatiky 1.16" sheetId="15" r:id="rId11"/>
    <sheet name="Učebna fyziky 2.6" sheetId="16" r:id="rId12"/>
    <sheet name="Kabinet fyziky 2.7" sheetId="17" r:id="rId13"/>
    <sheet name="Učebna chemie 2.10" sheetId="18" r:id="rId14"/>
    <sheet name="Kabinet chemie 2.11" sheetId="19" r:id="rId15"/>
    <sheet name="#Figury" sheetId="4" state="hidden" r:id="rId16"/>
  </sheets>
  <definedNames>
    <definedName name="_xlnm.Print_Titles" localSheetId="3">'Cvičná kuchyň 0.36'!$11:$13</definedName>
    <definedName name="_xlnm.Print_Titles" localSheetId="4">'Jazyková učebna 0.39'!$11:$13</definedName>
    <definedName name="_xlnm.Print_Titles" localSheetId="9">'Jazyková učebna 1.14'!$11:$13</definedName>
    <definedName name="_xlnm.Print_Titles" localSheetId="5">'Kabinet 0.42'!$11:$13</definedName>
    <definedName name="_xlnm.Print_Titles" localSheetId="8">'Kabinet cizích jazyků 1.12'!$11:$13</definedName>
    <definedName name="_xlnm.Print_Titles" localSheetId="12">'Kabinet fyziky 2.7'!$11:$13</definedName>
    <definedName name="_xlnm.Print_Titles" localSheetId="14">'Kabinet chemie 2.11'!$11:$13</definedName>
    <definedName name="_xlnm.Print_Titles" localSheetId="10">'Kabinet informatiky 1.16'!$11:$13</definedName>
    <definedName name="_xlnm.Print_Titles" localSheetId="7">'Kabinet přírodopisu 1.11'!$11:$13</definedName>
    <definedName name="_xlnm.Print_Titles" localSheetId="1">Rekapitulace!$11:$13</definedName>
    <definedName name="_xlnm.Print_Titles" localSheetId="11">'Učebna fyziky 2.6'!$11:$13</definedName>
    <definedName name="_xlnm.Print_Titles" localSheetId="13">'Učebna chemie 2.10'!$11:$13</definedName>
    <definedName name="_xlnm.Print_Titles" localSheetId="2">'Učebna informatiky 0.27a'!$11:$13</definedName>
    <definedName name="_xlnm.Print_Titles" localSheetId="6">'Učebna přírodopisu 1.10'!$11:$13</definedName>
    <definedName name="_xlnm.Print_Area" localSheetId="3">'Cvičná kuchyň 0.36'!$A$1:$I$25</definedName>
    <definedName name="_xlnm.Print_Area" localSheetId="4">'Jazyková učebna 0.39'!$A$1:$I$22</definedName>
    <definedName name="_xlnm.Print_Area" localSheetId="9">'Jazyková učebna 1.14'!$A$1:$I$22</definedName>
    <definedName name="_xlnm.Print_Area" localSheetId="5">'Kabinet 0.42'!$A$1:$I$23</definedName>
    <definedName name="_xlnm.Print_Area" localSheetId="8">'Kabinet cizích jazyků 1.12'!$A$1:$I$31</definedName>
    <definedName name="_xlnm.Print_Area" localSheetId="12">'Kabinet fyziky 2.7'!$A$1:$I$26</definedName>
    <definedName name="_xlnm.Print_Area" localSheetId="14">'Kabinet chemie 2.11'!$A$1:$I$28</definedName>
    <definedName name="_xlnm.Print_Area" localSheetId="10">'Kabinet informatiky 1.16'!$A$1:$I$28</definedName>
    <definedName name="_xlnm.Print_Area" localSheetId="7">'Kabinet přírodopisu 1.11'!$A$1:$I$30</definedName>
    <definedName name="_xlnm.Print_Area" localSheetId="11">'Učebna fyziky 2.6'!$A$1:$I$25</definedName>
    <definedName name="_xlnm.Print_Area" localSheetId="13">'Učebna chemie 2.10'!$A$1:$I$29</definedName>
    <definedName name="_xlnm.Print_Area" localSheetId="2">'Učebna informatiky 0.27a'!$A$1:$I$23</definedName>
    <definedName name="_xlnm.Print_Area" localSheetId="6">'Učebna přírodopisu 1.10'!$A$1:$I$29</definedName>
    <definedName name="Z_65E3123D_ED26_44E3_A414_09EEEF825484_.wvu.Cols" localSheetId="3" hidden="1">'Cvičná kuchyň 0.36'!#REF!,'Cvičná kuchyň 0.36'!#REF!,'Cvičná kuchyň 0.36'!#REF!</definedName>
    <definedName name="Z_65E3123D_ED26_44E3_A414_09EEEF825484_.wvu.Cols" localSheetId="4" hidden="1">'Jazyková učebna 0.39'!#REF!,'Jazyková učebna 0.39'!#REF!,'Jazyková učebna 0.39'!#REF!</definedName>
    <definedName name="Z_65E3123D_ED26_44E3_A414_09EEEF825484_.wvu.Cols" localSheetId="9" hidden="1">'Jazyková učebna 1.14'!#REF!,'Jazyková učebna 1.14'!#REF!,'Jazyková učebna 1.14'!#REF!</definedName>
    <definedName name="Z_65E3123D_ED26_44E3_A414_09EEEF825484_.wvu.Cols" localSheetId="5" hidden="1">'Kabinet 0.42'!#REF!,'Kabinet 0.42'!#REF!,'Kabinet 0.42'!#REF!</definedName>
    <definedName name="Z_65E3123D_ED26_44E3_A414_09EEEF825484_.wvu.Cols" localSheetId="8" hidden="1">'Kabinet cizích jazyků 1.12'!#REF!,'Kabinet cizích jazyků 1.12'!#REF!,'Kabinet cizích jazyků 1.12'!#REF!</definedName>
    <definedName name="Z_65E3123D_ED26_44E3_A414_09EEEF825484_.wvu.Cols" localSheetId="12" hidden="1">'Kabinet fyziky 2.7'!#REF!,'Kabinet fyziky 2.7'!#REF!,'Kabinet fyziky 2.7'!#REF!</definedName>
    <definedName name="Z_65E3123D_ED26_44E3_A414_09EEEF825484_.wvu.Cols" localSheetId="14" hidden="1">'Kabinet chemie 2.11'!#REF!,'Kabinet chemie 2.11'!#REF!,'Kabinet chemie 2.11'!#REF!</definedName>
    <definedName name="Z_65E3123D_ED26_44E3_A414_09EEEF825484_.wvu.Cols" localSheetId="10" hidden="1">'Kabinet informatiky 1.16'!#REF!,'Kabinet informatiky 1.16'!#REF!,'Kabinet informatiky 1.16'!#REF!</definedName>
    <definedName name="Z_65E3123D_ED26_44E3_A414_09EEEF825484_.wvu.Cols" localSheetId="7" hidden="1">'Kabinet přírodopisu 1.11'!#REF!,'Kabinet přírodopisu 1.11'!#REF!,'Kabinet přírodopisu 1.11'!#REF!</definedName>
    <definedName name="Z_65E3123D_ED26_44E3_A414_09EEEF825484_.wvu.Cols" localSheetId="1" hidden="1">Rekapitulace!#REF!</definedName>
    <definedName name="Z_65E3123D_ED26_44E3_A414_09EEEF825484_.wvu.Cols" localSheetId="11" hidden="1">'Učebna fyziky 2.6'!#REF!,'Učebna fyziky 2.6'!#REF!,'Učebna fyziky 2.6'!#REF!</definedName>
    <definedName name="Z_65E3123D_ED26_44E3_A414_09EEEF825484_.wvu.Cols" localSheetId="13" hidden="1">'Učebna chemie 2.10'!#REF!,'Učebna chemie 2.10'!#REF!,'Učebna chemie 2.10'!#REF!</definedName>
    <definedName name="Z_65E3123D_ED26_44E3_A414_09EEEF825484_.wvu.Cols" localSheetId="2" hidden="1">'Učebna informatiky 0.27a'!#REF!,'Učebna informatiky 0.27a'!#REF!,'Učebna informatiky 0.27a'!#REF!</definedName>
    <definedName name="Z_65E3123D_ED26_44E3_A414_09EEEF825484_.wvu.Cols" localSheetId="6" hidden="1">'Učebna přírodopisu 1.10'!#REF!,'Učebna přírodopisu 1.10'!#REF!,'Učebna přírodopisu 1.10'!#REF!</definedName>
    <definedName name="Z_65E3123D_ED26_44E3_A414_09EEEF825484_.wvu.PrintArea" localSheetId="3" hidden="1">'Cvičná kuchyň 0.36'!$A$1:$I$25</definedName>
    <definedName name="Z_65E3123D_ED26_44E3_A414_09EEEF825484_.wvu.PrintArea" localSheetId="4" hidden="1">'Jazyková učebna 0.39'!$A$1:$I$22</definedName>
    <definedName name="Z_65E3123D_ED26_44E3_A414_09EEEF825484_.wvu.PrintArea" localSheetId="9" hidden="1">'Jazyková učebna 1.14'!$A$1:$I$22</definedName>
    <definedName name="Z_65E3123D_ED26_44E3_A414_09EEEF825484_.wvu.PrintArea" localSheetId="5" hidden="1">'Kabinet 0.42'!$A$1:$I$23</definedName>
    <definedName name="Z_65E3123D_ED26_44E3_A414_09EEEF825484_.wvu.PrintArea" localSheetId="8" hidden="1">'Kabinet cizích jazyků 1.12'!$A$1:$I$31</definedName>
    <definedName name="Z_65E3123D_ED26_44E3_A414_09EEEF825484_.wvu.PrintArea" localSheetId="12" hidden="1">'Kabinet fyziky 2.7'!$A$1:$I$26</definedName>
    <definedName name="Z_65E3123D_ED26_44E3_A414_09EEEF825484_.wvu.PrintArea" localSheetId="14" hidden="1">'Kabinet chemie 2.11'!$A$1:$I$28</definedName>
    <definedName name="Z_65E3123D_ED26_44E3_A414_09EEEF825484_.wvu.PrintArea" localSheetId="10" hidden="1">'Kabinet informatiky 1.16'!$A$1:$I$28</definedName>
    <definedName name="Z_65E3123D_ED26_44E3_A414_09EEEF825484_.wvu.PrintArea" localSheetId="7" hidden="1">'Kabinet přírodopisu 1.11'!$A$1:$I$30</definedName>
    <definedName name="Z_65E3123D_ED26_44E3_A414_09EEEF825484_.wvu.PrintArea" localSheetId="11" hidden="1">'Učebna fyziky 2.6'!$A$1:$I$25</definedName>
    <definedName name="Z_65E3123D_ED26_44E3_A414_09EEEF825484_.wvu.PrintArea" localSheetId="13" hidden="1">'Učebna chemie 2.10'!$A$1:$I$29</definedName>
    <definedName name="Z_65E3123D_ED26_44E3_A414_09EEEF825484_.wvu.PrintArea" localSheetId="2" hidden="1">'Učebna informatiky 0.27a'!$A$1:$I$23</definedName>
    <definedName name="Z_65E3123D_ED26_44E3_A414_09EEEF825484_.wvu.PrintArea" localSheetId="6" hidden="1">'Učebna přírodopisu 1.10'!$A$1:$I$29</definedName>
    <definedName name="Z_65E3123D_ED26_44E3_A414_09EEEF825484_.wvu.PrintTitles" localSheetId="3" hidden="1">'Cvičná kuchyň 0.36'!$11:$13</definedName>
    <definedName name="Z_65E3123D_ED26_44E3_A414_09EEEF825484_.wvu.PrintTitles" localSheetId="4" hidden="1">'Jazyková učebna 0.39'!$11:$13</definedName>
    <definedName name="Z_65E3123D_ED26_44E3_A414_09EEEF825484_.wvu.PrintTitles" localSheetId="9" hidden="1">'Jazyková učebna 1.14'!$11:$13</definedName>
    <definedName name="Z_65E3123D_ED26_44E3_A414_09EEEF825484_.wvu.PrintTitles" localSheetId="5" hidden="1">'Kabinet 0.42'!$11:$13</definedName>
    <definedName name="Z_65E3123D_ED26_44E3_A414_09EEEF825484_.wvu.PrintTitles" localSheetId="8" hidden="1">'Kabinet cizích jazyků 1.12'!$11:$13</definedName>
    <definedName name="Z_65E3123D_ED26_44E3_A414_09EEEF825484_.wvu.PrintTitles" localSheetId="12" hidden="1">'Kabinet fyziky 2.7'!$11:$13</definedName>
    <definedName name="Z_65E3123D_ED26_44E3_A414_09EEEF825484_.wvu.PrintTitles" localSheetId="14" hidden="1">'Kabinet chemie 2.11'!$11:$13</definedName>
    <definedName name="Z_65E3123D_ED26_44E3_A414_09EEEF825484_.wvu.PrintTitles" localSheetId="10" hidden="1">'Kabinet informatiky 1.16'!$11:$13</definedName>
    <definedName name="Z_65E3123D_ED26_44E3_A414_09EEEF825484_.wvu.PrintTitles" localSheetId="7" hidden="1">'Kabinet přírodopisu 1.11'!$11:$13</definedName>
    <definedName name="Z_65E3123D_ED26_44E3_A414_09EEEF825484_.wvu.PrintTitles" localSheetId="1" hidden="1">Rekapitulace!$11:$13</definedName>
    <definedName name="Z_65E3123D_ED26_44E3_A414_09EEEF825484_.wvu.PrintTitles" localSheetId="11" hidden="1">'Učebna fyziky 2.6'!$11:$13</definedName>
    <definedName name="Z_65E3123D_ED26_44E3_A414_09EEEF825484_.wvu.PrintTitles" localSheetId="13" hidden="1">'Učebna chemie 2.10'!$11:$13</definedName>
    <definedName name="Z_65E3123D_ED26_44E3_A414_09EEEF825484_.wvu.PrintTitles" localSheetId="2" hidden="1">'Učebna informatiky 0.27a'!$11:$13</definedName>
    <definedName name="Z_65E3123D_ED26_44E3_A414_09EEEF825484_.wvu.PrintTitles" localSheetId="6" hidden="1">'Učebna přírodopisu 1.10'!$11:$13</definedName>
    <definedName name="Z_65E3123D_ED26_44E3_A414_09EEEF825484_.wvu.Rows" localSheetId="3" hidden="1">'Cvičná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definedName>
    <definedName name="Z_65E3123D_ED26_44E3_A414_09EEEF825484_.wvu.Rows" localSheetId="4" hidden="1">'Jazyková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definedName>
    <definedName name="Z_65E3123D_ED26_44E3_A414_09EEEF825484_.wvu.Rows" localSheetId="9" hidden="1">'Jazyková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definedName>
    <definedName name="Z_65E3123D_ED26_44E3_A414_09EEEF825484_.wvu.Rows" localSheetId="5" hidden="1">'Kabinet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definedName>
    <definedName name="Z_65E3123D_ED26_44E3_A414_09EEEF825484_.wvu.Rows" localSheetId="8" hidden="1">'Kabinet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definedName>
    <definedName name="Z_65E3123D_ED26_44E3_A414_09EEEF825484_.wvu.Rows" localSheetId="12" hidden="1">'Kabinet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definedName>
    <definedName name="Z_65E3123D_ED26_44E3_A414_09EEEF825484_.wvu.Rows" localSheetId="14" hidden="1">'Kabinet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definedName>
    <definedName name="Z_65E3123D_ED26_44E3_A414_09EEEF825484_.wvu.Rows" localSheetId="10" hidden="1">'Kabinet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definedName>
    <definedName name="Z_65E3123D_ED26_44E3_A414_09EEEF825484_.wvu.Rows" localSheetId="7" hidden="1">'Kabinet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definedName>
    <definedName name="Z_65E3123D_ED26_44E3_A414_09EEEF825484_.wvu.Rows" localSheetId="0" hidden="1">'Krycí list'!$1:$1,'Krycí list'!$3:$3,'Krycí list'!$6:$6,'Krycí list'!$8:$8,'Krycí list'!$10:$24</definedName>
    <definedName name="Z_65E3123D_ED26_44E3_A414_09EEEF825484_.wvu.Rows" localSheetId="11" hidden="1">'Učebna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definedName>
    <definedName name="Z_65E3123D_ED26_44E3_A414_09EEEF825484_.wvu.Rows" localSheetId="13" hidden="1">'Učebna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definedName>
    <definedName name="Z_65E3123D_ED26_44E3_A414_09EEEF825484_.wvu.Rows" localSheetId="2" hidden="1">'Učebna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definedName>
    <definedName name="Z_65E3123D_ED26_44E3_A414_09EEEF825484_.wvu.Rows" localSheetId="6" hidden="1">'Učebna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definedName>
    <definedName name="Z_82B4F4D9_5370_4303_A97E_2A49E01AF629_.wvu.Cols" localSheetId="3" hidden="1">'Cvičná kuchyň 0.36'!#REF!,'Cvičná kuchyň 0.36'!#REF!,'Cvičná kuchyň 0.36'!#REF!</definedName>
    <definedName name="Z_82B4F4D9_5370_4303_A97E_2A49E01AF629_.wvu.Cols" localSheetId="4" hidden="1">'Jazyková učebna 0.39'!#REF!,'Jazyková učebna 0.39'!#REF!,'Jazyková učebna 0.39'!#REF!</definedName>
    <definedName name="Z_82B4F4D9_5370_4303_A97E_2A49E01AF629_.wvu.Cols" localSheetId="9" hidden="1">'Jazyková učebna 1.14'!#REF!,'Jazyková učebna 1.14'!#REF!,'Jazyková učebna 1.14'!#REF!</definedName>
    <definedName name="Z_82B4F4D9_5370_4303_A97E_2A49E01AF629_.wvu.Cols" localSheetId="5" hidden="1">'Kabinet 0.42'!#REF!,'Kabinet 0.42'!#REF!,'Kabinet 0.42'!#REF!</definedName>
    <definedName name="Z_82B4F4D9_5370_4303_A97E_2A49E01AF629_.wvu.Cols" localSheetId="8" hidden="1">'Kabinet cizích jazyků 1.12'!#REF!,'Kabinet cizích jazyků 1.12'!#REF!,'Kabinet cizích jazyků 1.12'!#REF!</definedName>
    <definedName name="Z_82B4F4D9_5370_4303_A97E_2A49E01AF629_.wvu.Cols" localSheetId="12" hidden="1">'Kabinet fyziky 2.7'!#REF!,'Kabinet fyziky 2.7'!#REF!,'Kabinet fyziky 2.7'!#REF!</definedName>
    <definedName name="Z_82B4F4D9_5370_4303_A97E_2A49E01AF629_.wvu.Cols" localSheetId="14" hidden="1">'Kabinet chemie 2.11'!#REF!,'Kabinet chemie 2.11'!#REF!,'Kabinet chemie 2.11'!#REF!</definedName>
    <definedName name="Z_82B4F4D9_5370_4303_A97E_2A49E01AF629_.wvu.Cols" localSheetId="10" hidden="1">'Kabinet informatiky 1.16'!#REF!,'Kabinet informatiky 1.16'!#REF!,'Kabinet informatiky 1.16'!#REF!</definedName>
    <definedName name="Z_82B4F4D9_5370_4303_A97E_2A49E01AF629_.wvu.Cols" localSheetId="7" hidden="1">'Kabinet přírodopisu 1.11'!#REF!,'Kabinet přírodopisu 1.11'!#REF!,'Kabinet přírodopisu 1.11'!#REF!</definedName>
    <definedName name="Z_82B4F4D9_5370_4303_A97E_2A49E01AF629_.wvu.Cols" localSheetId="1" hidden="1">Rekapitulace!#REF!</definedName>
    <definedName name="Z_82B4F4D9_5370_4303_A97E_2A49E01AF629_.wvu.Cols" localSheetId="11" hidden="1">'Učebna fyziky 2.6'!#REF!,'Učebna fyziky 2.6'!#REF!,'Učebna fyziky 2.6'!#REF!</definedName>
    <definedName name="Z_82B4F4D9_5370_4303_A97E_2A49E01AF629_.wvu.Cols" localSheetId="13" hidden="1">'Učebna chemie 2.10'!#REF!,'Učebna chemie 2.10'!#REF!,'Učebna chemie 2.10'!#REF!</definedName>
    <definedName name="Z_82B4F4D9_5370_4303_A97E_2A49E01AF629_.wvu.Cols" localSheetId="2" hidden="1">'Učebna informatiky 0.27a'!#REF!,'Učebna informatiky 0.27a'!#REF!,'Učebna informatiky 0.27a'!#REF!</definedName>
    <definedName name="Z_82B4F4D9_5370_4303_A97E_2A49E01AF629_.wvu.Cols" localSheetId="6" hidden="1">'Učebna přírodopisu 1.10'!#REF!,'Učebna přírodopisu 1.10'!#REF!,'Učebna přírodopisu 1.10'!#REF!</definedName>
    <definedName name="Z_82B4F4D9_5370_4303_A97E_2A49E01AF629_.wvu.PrintArea" localSheetId="3" hidden="1">'Cvičná kuchyň 0.36'!$A$1:$I$25</definedName>
    <definedName name="Z_82B4F4D9_5370_4303_A97E_2A49E01AF629_.wvu.PrintArea" localSheetId="4" hidden="1">'Jazyková učebna 0.39'!$A$1:$I$22</definedName>
    <definedName name="Z_82B4F4D9_5370_4303_A97E_2A49E01AF629_.wvu.PrintArea" localSheetId="9" hidden="1">'Jazyková učebna 1.14'!$A$1:$I$22</definedName>
    <definedName name="Z_82B4F4D9_5370_4303_A97E_2A49E01AF629_.wvu.PrintArea" localSheetId="5" hidden="1">'Kabinet 0.42'!$A$1:$I$23</definedName>
    <definedName name="Z_82B4F4D9_5370_4303_A97E_2A49E01AF629_.wvu.PrintArea" localSheetId="8" hidden="1">'Kabinet cizích jazyků 1.12'!$A$1:$I$31</definedName>
    <definedName name="Z_82B4F4D9_5370_4303_A97E_2A49E01AF629_.wvu.PrintArea" localSheetId="12" hidden="1">'Kabinet fyziky 2.7'!$A$1:$I$26</definedName>
    <definedName name="Z_82B4F4D9_5370_4303_A97E_2A49E01AF629_.wvu.PrintArea" localSheetId="14" hidden="1">'Kabinet chemie 2.11'!$A$1:$I$28</definedName>
    <definedName name="Z_82B4F4D9_5370_4303_A97E_2A49E01AF629_.wvu.PrintArea" localSheetId="10" hidden="1">'Kabinet informatiky 1.16'!$A$1:$I$28</definedName>
    <definedName name="Z_82B4F4D9_5370_4303_A97E_2A49E01AF629_.wvu.PrintArea" localSheetId="7" hidden="1">'Kabinet přírodopisu 1.11'!$A$1:$I$30</definedName>
    <definedName name="Z_82B4F4D9_5370_4303_A97E_2A49E01AF629_.wvu.PrintArea" localSheetId="11" hidden="1">'Učebna fyziky 2.6'!$A$1:$I$25</definedName>
    <definedName name="Z_82B4F4D9_5370_4303_A97E_2A49E01AF629_.wvu.PrintArea" localSheetId="13" hidden="1">'Učebna chemie 2.10'!$A$1:$I$29</definedName>
    <definedName name="Z_82B4F4D9_5370_4303_A97E_2A49E01AF629_.wvu.PrintArea" localSheetId="2" hidden="1">'Učebna informatiky 0.27a'!$A$1:$I$23</definedName>
    <definedName name="Z_82B4F4D9_5370_4303_A97E_2A49E01AF629_.wvu.PrintArea" localSheetId="6" hidden="1">'Učebna přírodopisu 1.10'!$A$1:$I$29</definedName>
    <definedName name="Z_82B4F4D9_5370_4303_A97E_2A49E01AF629_.wvu.PrintTitles" localSheetId="3" hidden="1">'Cvičná kuchyň 0.36'!$11:$13</definedName>
    <definedName name="Z_82B4F4D9_5370_4303_A97E_2A49E01AF629_.wvu.PrintTitles" localSheetId="4" hidden="1">'Jazyková učebna 0.39'!$11:$13</definedName>
    <definedName name="Z_82B4F4D9_5370_4303_A97E_2A49E01AF629_.wvu.PrintTitles" localSheetId="9" hidden="1">'Jazyková učebna 1.14'!$11:$13</definedName>
    <definedName name="Z_82B4F4D9_5370_4303_A97E_2A49E01AF629_.wvu.PrintTitles" localSheetId="5" hidden="1">'Kabinet 0.42'!$11:$13</definedName>
    <definedName name="Z_82B4F4D9_5370_4303_A97E_2A49E01AF629_.wvu.PrintTitles" localSheetId="8" hidden="1">'Kabinet cizích jazyků 1.12'!$11:$13</definedName>
    <definedName name="Z_82B4F4D9_5370_4303_A97E_2A49E01AF629_.wvu.PrintTitles" localSheetId="12" hidden="1">'Kabinet fyziky 2.7'!$11:$13</definedName>
    <definedName name="Z_82B4F4D9_5370_4303_A97E_2A49E01AF629_.wvu.PrintTitles" localSheetId="14" hidden="1">'Kabinet chemie 2.11'!$11:$13</definedName>
    <definedName name="Z_82B4F4D9_5370_4303_A97E_2A49E01AF629_.wvu.PrintTitles" localSheetId="10" hidden="1">'Kabinet informatiky 1.16'!$11:$13</definedName>
    <definedName name="Z_82B4F4D9_5370_4303_A97E_2A49E01AF629_.wvu.PrintTitles" localSheetId="7" hidden="1">'Kabinet přírodopisu 1.11'!$11:$13</definedName>
    <definedName name="Z_82B4F4D9_5370_4303_A97E_2A49E01AF629_.wvu.PrintTitles" localSheetId="1" hidden="1">Rekapitulace!$11:$13</definedName>
    <definedName name="Z_82B4F4D9_5370_4303_A97E_2A49E01AF629_.wvu.PrintTitles" localSheetId="11" hidden="1">'Učebna fyziky 2.6'!$11:$13</definedName>
    <definedName name="Z_82B4F4D9_5370_4303_A97E_2A49E01AF629_.wvu.PrintTitles" localSheetId="13" hidden="1">'Učebna chemie 2.10'!$11:$13</definedName>
    <definedName name="Z_82B4F4D9_5370_4303_A97E_2A49E01AF629_.wvu.PrintTitles" localSheetId="2" hidden="1">'Učebna informatiky 0.27a'!$11:$13</definedName>
    <definedName name="Z_82B4F4D9_5370_4303_A97E_2A49E01AF629_.wvu.PrintTitles" localSheetId="6" hidden="1">'Učebna přírodopisu 1.10'!$11:$13</definedName>
    <definedName name="Z_82B4F4D9_5370_4303_A97E_2A49E01AF629_.wvu.Rows" localSheetId="3" hidden="1">'Cvičná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definedName>
    <definedName name="Z_82B4F4D9_5370_4303_A97E_2A49E01AF629_.wvu.Rows" localSheetId="4" hidden="1">'Jazyková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definedName>
    <definedName name="Z_82B4F4D9_5370_4303_A97E_2A49E01AF629_.wvu.Rows" localSheetId="9" hidden="1">'Jazyková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definedName>
    <definedName name="Z_82B4F4D9_5370_4303_A97E_2A49E01AF629_.wvu.Rows" localSheetId="5" hidden="1">'Kabinet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definedName>
    <definedName name="Z_82B4F4D9_5370_4303_A97E_2A49E01AF629_.wvu.Rows" localSheetId="8" hidden="1">'Kabinet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definedName>
    <definedName name="Z_82B4F4D9_5370_4303_A97E_2A49E01AF629_.wvu.Rows" localSheetId="12" hidden="1">'Kabinet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definedName>
    <definedName name="Z_82B4F4D9_5370_4303_A97E_2A49E01AF629_.wvu.Rows" localSheetId="14" hidden="1">'Kabinet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definedName>
    <definedName name="Z_82B4F4D9_5370_4303_A97E_2A49E01AF629_.wvu.Rows" localSheetId="10" hidden="1">'Kabinet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definedName>
    <definedName name="Z_82B4F4D9_5370_4303_A97E_2A49E01AF629_.wvu.Rows" localSheetId="7" hidden="1">'Kabinet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definedName>
    <definedName name="Z_82B4F4D9_5370_4303_A97E_2A49E01AF629_.wvu.Rows" localSheetId="0" hidden="1">'Krycí list'!$1:$1,'Krycí list'!$3:$3,'Krycí list'!$6:$6,'Krycí list'!$8:$8,'Krycí list'!$10:$24</definedName>
    <definedName name="Z_82B4F4D9_5370_4303_A97E_2A49E01AF629_.wvu.Rows" localSheetId="11" hidden="1">'Učebna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definedName>
    <definedName name="Z_82B4F4D9_5370_4303_A97E_2A49E01AF629_.wvu.Rows" localSheetId="13" hidden="1">'Učebna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definedName>
    <definedName name="Z_82B4F4D9_5370_4303_A97E_2A49E01AF629_.wvu.Rows" localSheetId="2" hidden="1">'Učebna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definedName>
    <definedName name="Z_82B4F4D9_5370_4303_A97E_2A49E01AF629_.wvu.Rows" localSheetId="6" hidden="1">'Učebna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definedName>
    <definedName name="Z_D6CFA044_0C8C_4ECE_96A2_AFF3DD5E0425_.wvu.Cols" localSheetId="3" hidden="1">'Cvičná kuchyň 0.36'!#REF!,'Cvičná kuchyň 0.36'!#REF!,'Cvičná kuchyň 0.36'!#REF!</definedName>
    <definedName name="Z_D6CFA044_0C8C_4ECE_96A2_AFF3DD5E0425_.wvu.Cols" localSheetId="4" hidden="1">'Jazyková učebna 0.39'!#REF!,'Jazyková učebna 0.39'!#REF!,'Jazyková učebna 0.39'!#REF!</definedName>
    <definedName name="Z_D6CFA044_0C8C_4ECE_96A2_AFF3DD5E0425_.wvu.Cols" localSheetId="9" hidden="1">'Jazyková učebna 1.14'!#REF!,'Jazyková učebna 1.14'!#REF!,'Jazyková učebna 1.14'!#REF!</definedName>
    <definedName name="Z_D6CFA044_0C8C_4ECE_96A2_AFF3DD5E0425_.wvu.Cols" localSheetId="5" hidden="1">'Kabinet 0.42'!#REF!,'Kabinet 0.42'!#REF!,'Kabinet 0.42'!#REF!</definedName>
    <definedName name="Z_D6CFA044_0C8C_4ECE_96A2_AFF3DD5E0425_.wvu.Cols" localSheetId="8" hidden="1">'Kabinet cizích jazyků 1.12'!#REF!,'Kabinet cizích jazyků 1.12'!#REF!,'Kabinet cizích jazyků 1.12'!#REF!</definedName>
    <definedName name="Z_D6CFA044_0C8C_4ECE_96A2_AFF3DD5E0425_.wvu.Cols" localSheetId="12" hidden="1">'Kabinet fyziky 2.7'!#REF!,'Kabinet fyziky 2.7'!#REF!,'Kabinet fyziky 2.7'!#REF!</definedName>
    <definedName name="Z_D6CFA044_0C8C_4ECE_96A2_AFF3DD5E0425_.wvu.Cols" localSheetId="14" hidden="1">'Kabinet chemie 2.11'!#REF!,'Kabinet chemie 2.11'!#REF!,'Kabinet chemie 2.11'!#REF!</definedName>
    <definedName name="Z_D6CFA044_0C8C_4ECE_96A2_AFF3DD5E0425_.wvu.Cols" localSheetId="10" hidden="1">'Kabinet informatiky 1.16'!#REF!,'Kabinet informatiky 1.16'!#REF!,'Kabinet informatiky 1.16'!#REF!</definedName>
    <definedName name="Z_D6CFA044_0C8C_4ECE_96A2_AFF3DD5E0425_.wvu.Cols" localSheetId="7" hidden="1">'Kabinet přírodopisu 1.11'!#REF!,'Kabinet přírodopisu 1.11'!#REF!,'Kabinet přírodopisu 1.11'!#REF!</definedName>
    <definedName name="Z_D6CFA044_0C8C_4ECE_96A2_AFF3DD5E0425_.wvu.Cols" localSheetId="1" hidden="1">Rekapitulace!#REF!</definedName>
    <definedName name="Z_D6CFA044_0C8C_4ECE_96A2_AFF3DD5E0425_.wvu.Cols" localSheetId="11" hidden="1">'Učebna fyziky 2.6'!#REF!,'Učebna fyziky 2.6'!#REF!,'Učebna fyziky 2.6'!#REF!</definedName>
    <definedName name="Z_D6CFA044_0C8C_4ECE_96A2_AFF3DD5E0425_.wvu.Cols" localSheetId="13" hidden="1">'Učebna chemie 2.10'!#REF!,'Učebna chemie 2.10'!#REF!,'Učebna chemie 2.10'!#REF!</definedName>
    <definedName name="Z_D6CFA044_0C8C_4ECE_96A2_AFF3DD5E0425_.wvu.Cols" localSheetId="2" hidden="1">'Učebna informatiky 0.27a'!#REF!,'Učebna informatiky 0.27a'!#REF!,'Učebna informatiky 0.27a'!#REF!</definedName>
    <definedName name="Z_D6CFA044_0C8C_4ECE_96A2_AFF3DD5E0425_.wvu.Cols" localSheetId="6" hidden="1">'Učebna přírodopisu 1.10'!#REF!,'Učebna přírodopisu 1.10'!#REF!,'Učebna přírodopisu 1.10'!#REF!</definedName>
    <definedName name="Z_D6CFA044_0C8C_4ECE_96A2_AFF3DD5E0425_.wvu.PrintArea" localSheetId="3" hidden="1">'Cvičná kuchyň 0.36'!$A$1:$I$25</definedName>
    <definedName name="Z_D6CFA044_0C8C_4ECE_96A2_AFF3DD5E0425_.wvu.PrintArea" localSheetId="4" hidden="1">'Jazyková učebna 0.39'!$A$1:$I$22</definedName>
    <definedName name="Z_D6CFA044_0C8C_4ECE_96A2_AFF3DD5E0425_.wvu.PrintArea" localSheetId="9" hidden="1">'Jazyková učebna 1.14'!$A$1:$I$22</definedName>
    <definedName name="Z_D6CFA044_0C8C_4ECE_96A2_AFF3DD5E0425_.wvu.PrintArea" localSheetId="5" hidden="1">'Kabinet 0.42'!$A$1:$I$23</definedName>
    <definedName name="Z_D6CFA044_0C8C_4ECE_96A2_AFF3DD5E0425_.wvu.PrintArea" localSheetId="8" hidden="1">'Kabinet cizích jazyků 1.12'!$A$1:$I$31</definedName>
    <definedName name="Z_D6CFA044_0C8C_4ECE_96A2_AFF3DD5E0425_.wvu.PrintArea" localSheetId="12" hidden="1">'Kabinet fyziky 2.7'!$A$1:$I$26</definedName>
    <definedName name="Z_D6CFA044_0C8C_4ECE_96A2_AFF3DD5E0425_.wvu.PrintArea" localSheetId="14" hidden="1">'Kabinet chemie 2.11'!$A$1:$I$28</definedName>
    <definedName name="Z_D6CFA044_0C8C_4ECE_96A2_AFF3DD5E0425_.wvu.PrintArea" localSheetId="10" hidden="1">'Kabinet informatiky 1.16'!$A$1:$I$28</definedName>
    <definedName name="Z_D6CFA044_0C8C_4ECE_96A2_AFF3DD5E0425_.wvu.PrintArea" localSheetId="7" hidden="1">'Kabinet přírodopisu 1.11'!$A$1:$I$30</definedName>
    <definedName name="Z_D6CFA044_0C8C_4ECE_96A2_AFF3DD5E0425_.wvu.PrintArea" localSheetId="11" hidden="1">'Učebna fyziky 2.6'!$A$1:$I$25</definedName>
    <definedName name="Z_D6CFA044_0C8C_4ECE_96A2_AFF3DD5E0425_.wvu.PrintArea" localSheetId="13" hidden="1">'Učebna chemie 2.10'!$A$1:$I$29</definedName>
    <definedName name="Z_D6CFA044_0C8C_4ECE_96A2_AFF3DD5E0425_.wvu.PrintArea" localSheetId="2" hidden="1">'Učebna informatiky 0.27a'!$A$1:$I$23</definedName>
    <definedName name="Z_D6CFA044_0C8C_4ECE_96A2_AFF3DD5E0425_.wvu.PrintArea" localSheetId="6" hidden="1">'Učebna přírodopisu 1.10'!$A$1:$I$29</definedName>
    <definedName name="Z_D6CFA044_0C8C_4ECE_96A2_AFF3DD5E0425_.wvu.PrintTitles" localSheetId="3" hidden="1">'Cvičná kuchyň 0.36'!$11:$13</definedName>
    <definedName name="Z_D6CFA044_0C8C_4ECE_96A2_AFF3DD5E0425_.wvu.PrintTitles" localSheetId="4" hidden="1">'Jazyková učebna 0.39'!$11:$13</definedName>
    <definedName name="Z_D6CFA044_0C8C_4ECE_96A2_AFF3DD5E0425_.wvu.PrintTitles" localSheetId="9" hidden="1">'Jazyková učebna 1.14'!$11:$13</definedName>
    <definedName name="Z_D6CFA044_0C8C_4ECE_96A2_AFF3DD5E0425_.wvu.PrintTitles" localSheetId="5" hidden="1">'Kabinet 0.42'!$11:$13</definedName>
    <definedName name="Z_D6CFA044_0C8C_4ECE_96A2_AFF3DD5E0425_.wvu.PrintTitles" localSheetId="8" hidden="1">'Kabinet cizích jazyků 1.12'!$11:$13</definedName>
    <definedName name="Z_D6CFA044_0C8C_4ECE_96A2_AFF3DD5E0425_.wvu.PrintTitles" localSheetId="12" hidden="1">'Kabinet fyziky 2.7'!$11:$13</definedName>
    <definedName name="Z_D6CFA044_0C8C_4ECE_96A2_AFF3DD5E0425_.wvu.PrintTitles" localSheetId="14" hidden="1">'Kabinet chemie 2.11'!$11:$13</definedName>
    <definedName name="Z_D6CFA044_0C8C_4ECE_96A2_AFF3DD5E0425_.wvu.PrintTitles" localSheetId="10" hidden="1">'Kabinet informatiky 1.16'!$11:$13</definedName>
    <definedName name="Z_D6CFA044_0C8C_4ECE_96A2_AFF3DD5E0425_.wvu.PrintTitles" localSheetId="7" hidden="1">'Kabinet přírodopisu 1.11'!$11:$13</definedName>
    <definedName name="Z_D6CFA044_0C8C_4ECE_96A2_AFF3DD5E0425_.wvu.PrintTitles" localSheetId="1" hidden="1">Rekapitulace!$11:$13</definedName>
    <definedName name="Z_D6CFA044_0C8C_4ECE_96A2_AFF3DD5E0425_.wvu.PrintTitles" localSheetId="11" hidden="1">'Učebna fyziky 2.6'!$11:$13</definedName>
    <definedName name="Z_D6CFA044_0C8C_4ECE_96A2_AFF3DD5E0425_.wvu.PrintTitles" localSheetId="13" hidden="1">'Učebna chemie 2.10'!$11:$13</definedName>
    <definedName name="Z_D6CFA044_0C8C_4ECE_96A2_AFF3DD5E0425_.wvu.PrintTitles" localSheetId="2" hidden="1">'Učebna informatiky 0.27a'!$11:$13</definedName>
    <definedName name="Z_D6CFA044_0C8C_4ECE_96A2_AFF3DD5E0425_.wvu.PrintTitles" localSheetId="6" hidden="1">'Učebna přírodopisu 1.10'!$11:$13</definedName>
    <definedName name="Z_D6CFA044_0C8C_4ECE_96A2_AFF3DD5E0425_.wvu.Rows" localSheetId="3" hidden="1">'Cvičná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definedName>
    <definedName name="Z_D6CFA044_0C8C_4ECE_96A2_AFF3DD5E0425_.wvu.Rows" localSheetId="4" hidden="1">'Jazyková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definedName>
    <definedName name="Z_D6CFA044_0C8C_4ECE_96A2_AFF3DD5E0425_.wvu.Rows" localSheetId="9" hidden="1">'Jazyková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1.14'!#REF!,'Jazyková učebna 1.14'!#REF!</definedName>
    <definedName name="Z_D6CFA044_0C8C_4ECE_96A2_AFF3DD5E0425_.wvu.Rows" localSheetId="5" hidden="1">'Kabinet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0.42'!#REF!,'Kabinet 0.42'!#REF!</definedName>
    <definedName name="Z_D6CFA044_0C8C_4ECE_96A2_AFF3DD5E0425_.wvu.Rows" localSheetId="8" hidden="1">'Kabinet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1.12'!#REF!,'Kabinet cizích jazyků 1.12'!#REF!</definedName>
    <definedName name="Z_D6CFA044_0C8C_4ECE_96A2_AFF3DD5E0425_.wvu.Rows" localSheetId="12" hidden="1">'Kabinet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2.7'!#REF!,'Kabinet fyziky 2.7'!#REF!</definedName>
    <definedName name="Z_D6CFA044_0C8C_4ECE_96A2_AFF3DD5E0425_.wvu.Rows" localSheetId="14" hidden="1">'Kabinet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definedName>
    <definedName name="Z_D6CFA044_0C8C_4ECE_96A2_AFF3DD5E0425_.wvu.Rows" localSheetId="10" hidden="1">'Kabinet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definedName>
    <definedName name="Z_D6CFA044_0C8C_4ECE_96A2_AFF3DD5E0425_.wvu.Rows" localSheetId="7" hidden="1">'Kabinet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1.11'!#REF!,'Kabinet přírodopisu 1.11'!#REF!</definedName>
    <definedName name="Z_D6CFA044_0C8C_4ECE_96A2_AFF3DD5E0425_.wvu.Rows" localSheetId="0" hidden="1">'Krycí list'!$1:$1,'Krycí list'!$3:$3,'Krycí list'!$6:$6,'Krycí list'!$8:$8,'Krycí list'!$10:$24</definedName>
    <definedName name="Z_D6CFA044_0C8C_4ECE_96A2_AFF3DD5E0425_.wvu.Rows" localSheetId="11" hidden="1">'Učebna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definedName>
    <definedName name="Z_D6CFA044_0C8C_4ECE_96A2_AFF3DD5E0425_.wvu.Rows" localSheetId="13" hidden="1">'Učebna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definedName>
    <definedName name="Z_D6CFA044_0C8C_4ECE_96A2_AFF3DD5E0425_.wvu.Rows" localSheetId="2" hidden="1">'Učebna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0.27a'!#REF!,'Učebna informatiky 0.27a'!#REF!</definedName>
    <definedName name="Z_D6CFA044_0C8C_4ECE_96A2_AFF3DD5E0425_.wvu.Rows" localSheetId="6" hidden="1">'Učebna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definedName>
  </definedNames>
  <calcPr calcId="191028"/>
  <customWorkbookViews>
    <customWorkbookView name="Sebastian Fenyk – osobní zobrazení" guid="{65E3123D-ED26-44E3-A414-09EEEF825484}" mergeInterval="0" personalView="1" maximized="1" xWindow="-8" yWindow="-8" windowWidth="1936" windowHeight="1056" activeSheetId="3"/>
    <customWorkbookView name="Vladimír Lazárek – osobní zobrazení" guid="{82B4F4D9-5370-4303-A97E-2A49E01AF629}" mergeInterval="0" personalView="1" maximized="1" xWindow="-8" yWindow="-8" windowWidth="1936" windowHeight="1056" activeSheetId="3"/>
    <customWorkbookView name="Petr Smolík – osobní zobrazení" guid="{D6CFA044-0C8C-4ECE-96A2-AFF3DD5E0425}" mergeInterval="0" personalView="1" maximized="1" xWindow="1911" yWindow="-9" windowWidth="1938" windowHeight="104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2" l="1"/>
  <c r="B26" i="2"/>
  <c r="B25" i="2"/>
  <c r="B24" i="2"/>
  <c r="B23" i="2"/>
  <c r="B22" i="2"/>
  <c r="B21" i="2"/>
  <c r="B20" i="2"/>
  <c r="B19" i="2"/>
  <c r="B18" i="2"/>
  <c r="B17" i="2"/>
  <c r="B16" i="2"/>
  <c r="B15" i="2"/>
  <c r="I27" i="19"/>
  <c r="I26" i="19"/>
  <c r="I25" i="19"/>
  <c r="I22" i="19"/>
  <c r="I21" i="19"/>
  <c r="I20" i="19"/>
  <c r="I19" i="19"/>
  <c r="I16" i="19"/>
  <c r="C9" i="19"/>
  <c r="C8" i="19"/>
  <c r="C7" i="19"/>
  <c r="C5" i="19"/>
  <c r="C4" i="19"/>
  <c r="C3" i="19"/>
  <c r="I28" i="18"/>
  <c r="I27" i="18"/>
  <c r="I25" i="18"/>
  <c r="I24" i="18"/>
  <c r="I22" i="18"/>
  <c r="I21" i="18"/>
  <c r="I19" i="18"/>
  <c r="I18" i="18"/>
  <c r="I17" i="18"/>
  <c r="I16" i="18"/>
  <c r="C9" i="18"/>
  <c r="C8" i="18"/>
  <c r="C7" i="18"/>
  <c r="C5" i="18"/>
  <c r="C4" i="18"/>
  <c r="C3" i="18"/>
  <c r="I23" i="17"/>
  <c r="I22" i="17"/>
  <c r="I21" i="17"/>
  <c r="I19" i="17"/>
  <c r="I17" i="17"/>
  <c r="I16" i="17"/>
  <c r="C9" i="17"/>
  <c r="C8" i="17"/>
  <c r="C7" i="17"/>
  <c r="C5" i="17"/>
  <c r="C4" i="17"/>
  <c r="C3" i="17"/>
  <c r="I23" i="16"/>
  <c r="I22" i="16"/>
  <c r="I21" i="16"/>
  <c r="I19" i="16"/>
  <c r="I18" i="16"/>
  <c r="I17" i="16"/>
  <c r="I16" i="16"/>
  <c r="C9" i="16"/>
  <c r="C8" i="16"/>
  <c r="C7" i="16"/>
  <c r="C5" i="16"/>
  <c r="C4" i="16"/>
  <c r="C3" i="16"/>
  <c r="I26" i="15"/>
  <c r="I25" i="15"/>
  <c r="I24" i="15"/>
  <c r="I23" i="15"/>
  <c r="I21" i="15"/>
  <c r="I20" i="15"/>
  <c r="I19" i="15"/>
  <c r="I18" i="15"/>
  <c r="I17" i="15"/>
  <c r="C9" i="15"/>
  <c r="C8" i="15"/>
  <c r="C7" i="15"/>
  <c r="C5" i="15"/>
  <c r="C4" i="15"/>
  <c r="C3" i="15"/>
  <c r="I21" i="14"/>
  <c r="I20" i="14"/>
  <c r="I18" i="14"/>
  <c r="I17" i="14"/>
  <c r="I16" i="14"/>
  <c r="C9" i="14"/>
  <c r="C8" i="14"/>
  <c r="C7" i="14"/>
  <c r="C5" i="14"/>
  <c r="C4" i="14"/>
  <c r="C3" i="14"/>
  <c r="I30" i="13"/>
  <c r="I29" i="13"/>
  <c r="I28" i="13"/>
  <c r="I26" i="13"/>
  <c r="I25" i="13"/>
  <c r="I24" i="13"/>
  <c r="I23" i="13"/>
  <c r="I22" i="13"/>
  <c r="I21" i="13"/>
  <c r="I20" i="13"/>
  <c r="I19" i="13"/>
  <c r="I18" i="13"/>
  <c r="I17" i="13"/>
  <c r="I16" i="13"/>
  <c r="C9" i="13"/>
  <c r="C8" i="13"/>
  <c r="C7" i="13"/>
  <c r="C5" i="13"/>
  <c r="C4" i="13"/>
  <c r="C3" i="13"/>
  <c r="I29" i="12"/>
  <c r="I28" i="12"/>
  <c r="I27" i="12"/>
  <c r="I26" i="12"/>
  <c r="I23" i="12"/>
  <c r="I22" i="12"/>
  <c r="I21" i="12"/>
  <c r="I20" i="12"/>
  <c r="I18" i="12"/>
  <c r="I17" i="12"/>
  <c r="I16" i="12"/>
  <c r="C9" i="12"/>
  <c r="C8" i="12"/>
  <c r="C7" i="12"/>
  <c r="C5" i="12"/>
  <c r="C4" i="12"/>
  <c r="C3" i="12"/>
  <c r="I27" i="11"/>
  <c r="I26" i="11"/>
  <c r="I25" i="11"/>
  <c r="I24" i="11"/>
  <c r="I23" i="11"/>
  <c r="I20" i="11"/>
  <c r="I18" i="11"/>
  <c r="I17" i="11"/>
  <c r="C9" i="11"/>
  <c r="C8" i="11"/>
  <c r="C7" i="11"/>
  <c r="C5" i="11"/>
  <c r="C4" i="11"/>
  <c r="C3" i="11"/>
  <c r="I21" i="10"/>
  <c r="I20" i="10"/>
  <c r="I18" i="10"/>
  <c r="I16" i="10"/>
  <c r="C9" i="10"/>
  <c r="C8" i="10"/>
  <c r="C7" i="10"/>
  <c r="C5" i="10"/>
  <c r="C4" i="10"/>
  <c r="C3" i="10"/>
  <c r="I18" i="19"/>
  <c r="I24" i="19"/>
  <c r="I23" i="18"/>
  <c r="I18" i="17"/>
  <c r="I24" i="17"/>
  <c r="I20" i="17"/>
  <c r="I24" i="16"/>
  <c r="I20" i="16"/>
  <c r="I20" i="18"/>
  <c r="I26" i="18"/>
  <c r="I17" i="19"/>
  <c r="I23" i="19"/>
  <c r="I27" i="15"/>
  <c r="I16" i="15"/>
  <c r="I22" i="15"/>
  <c r="I19" i="14"/>
  <c r="I27" i="13"/>
  <c r="I19" i="12"/>
  <c r="I24" i="12"/>
  <c r="I25" i="12"/>
  <c r="I22" i="11"/>
  <c r="I19" i="11"/>
  <c r="I21" i="11"/>
  <c r="I28" i="11"/>
  <c r="I16" i="11"/>
  <c r="I19" i="10"/>
  <c r="I17" i="10"/>
  <c r="I18" i="9"/>
  <c r="I17" i="9"/>
  <c r="I16" i="9"/>
  <c r="C9" i="9"/>
  <c r="C8" i="9"/>
  <c r="C7" i="9"/>
  <c r="C5" i="9"/>
  <c r="C4" i="9"/>
  <c r="C3" i="9"/>
  <c r="I24" i="8"/>
  <c r="I20" i="8"/>
  <c r="I19" i="8"/>
  <c r="I18" i="8"/>
  <c r="I16" i="8"/>
  <c r="C9" i="8"/>
  <c r="C8" i="8"/>
  <c r="C7" i="8"/>
  <c r="C5" i="8"/>
  <c r="C4" i="8"/>
  <c r="C3" i="8"/>
  <c r="I19" i="9"/>
  <c r="I21" i="9"/>
  <c r="I20" i="9"/>
  <c r="I23" i="8"/>
  <c r="I22" i="8"/>
  <c r="I21" i="8"/>
  <c r="I17" i="8"/>
  <c r="I22" i="9"/>
  <c r="A14" i="2"/>
  <c r="I22" i="6"/>
  <c r="I21" i="6"/>
  <c r="I20" i="6"/>
  <c r="I19" i="6"/>
  <c r="I18" i="6"/>
  <c r="I17" i="6"/>
  <c r="I16" i="6"/>
  <c r="C9" i="6"/>
  <c r="C8" i="6"/>
  <c r="C7" i="6"/>
  <c r="C5" i="6"/>
  <c r="C4" i="6"/>
  <c r="C3" i="6"/>
  <c r="B2" i="2"/>
  <c r="B3" i="2"/>
  <c r="B4" i="2"/>
  <c r="B5" i="2"/>
  <c r="B7" i="2"/>
  <c r="B8" i="2"/>
  <c r="B9" i="2"/>
  <c r="E35" i="1"/>
  <c r="J35" i="1"/>
  <c r="R35" i="1"/>
  <c r="P38" i="1"/>
  <c r="P39" i="1"/>
  <c r="P40" i="1"/>
  <c r="P41" i="1"/>
  <c r="P42" i="1"/>
  <c r="J46" i="1"/>
  <c r="K47" i="1"/>
  <c r="J47" i="1"/>
  <c r="R41" i="1"/>
  <c r="R38" i="1"/>
  <c r="R46" i="1"/>
  <c r="I15" i="19" l="1"/>
  <c r="I14" i="19" s="1"/>
  <c r="C27" i="2" s="1"/>
  <c r="I15" i="18"/>
  <c r="I14" i="18" s="1"/>
  <c r="C26" i="2" s="1"/>
  <c r="I15" i="17"/>
  <c r="I14" i="17" s="1"/>
  <c r="I25" i="17" s="1"/>
  <c r="I15" i="16"/>
  <c r="I14" i="16" s="1"/>
  <c r="C24" i="2" s="1"/>
  <c r="I15" i="15"/>
  <c r="I14" i="15" s="1"/>
  <c r="C23" i="2" s="1"/>
  <c r="I15" i="14"/>
  <c r="I14" i="14" s="1"/>
  <c r="C22" i="2" s="1"/>
  <c r="I15" i="13"/>
  <c r="I14" i="13" s="1"/>
  <c r="C21" i="2" s="1"/>
  <c r="I31" i="13"/>
  <c r="I15" i="12"/>
  <c r="I14" i="12" s="1"/>
  <c r="I30" i="12" s="1"/>
  <c r="I15" i="11"/>
  <c r="I14" i="11" s="1"/>
  <c r="C19" i="2" s="1"/>
  <c r="I15" i="9"/>
  <c r="I14" i="9" s="1"/>
  <c r="C18" i="2" s="1"/>
  <c r="I15" i="10"/>
  <c r="I14" i="10" s="1"/>
  <c r="I22" i="10" s="1"/>
  <c r="C17" i="2"/>
  <c r="I15" i="8"/>
  <c r="I14" i="8" s="1"/>
  <c r="I25" i="8" s="1"/>
  <c r="I15" i="6"/>
  <c r="I14" i="6" s="1"/>
  <c r="I23" i="6" s="1"/>
  <c r="I25" i="16" l="1"/>
  <c r="I28" i="19"/>
  <c r="I28" i="15"/>
  <c r="C20" i="2"/>
  <c r="I29" i="18"/>
  <c r="I22" i="14"/>
  <c r="I29" i="11"/>
  <c r="I23" i="9"/>
  <c r="C16" i="2"/>
  <c r="C15" i="2"/>
  <c r="C25" i="2"/>
  <c r="C14" i="2"/>
  <c r="E43" i="1" s="1"/>
  <c r="E46" i="1" s="1"/>
  <c r="C28" i="2" l="1"/>
  <c r="S49" i="1"/>
  <c r="R49" i="1"/>
  <c r="O51" i="1" l="1"/>
  <c r="R51" i="1" l="1"/>
  <c r="S51" i="1"/>
  <c r="O50" i="1"/>
  <c r="R50" i="1" l="1"/>
  <c r="R52" i="1" s="1"/>
  <c r="S50" i="1"/>
</calcChain>
</file>

<file path=xl/sharedStrings.xml><?xml version="1.0" encoding="utf-8"?>
<sst xmlns="http://schemas.openxmlformats.org/spreadsheetml/2006/main" count="945" uniqueCount="304">
  <si>
    <t>Název stavby</t>
  </si>
  <si>
    <t>JKSO</t>
  </si>
  <si>
    <t xml:space="preserve"> </t>
  </si>
  <si>
    <t>Kód stavby</t>
  </si>
  <si>
    <t>ucebny</t>
  </si>
  <si>
    <t>Název objektu</t>
  </si>
  <si>
    <t>EČO</t>
  </si>
  <si>
    <t/>
  </si>
  <si>
    <t>Kód objektu</t>
  </si>
  <si>
    <t>Název části</t>
  </si>
  <si>
    <t>Místo</t>
  </si>
  <si>
    <t>Kód části</t>
  </si>
  <si>
    <t>Název podčásti</t>
  </si>
  <si>
    <t>Kód podčásti</t>
  </si>
  <si>
    <t>IČ</t>
  </si>
  <si>
    <t>DIČ</t>
  </si>
  <si>
    <t>Objednatel</t>
  </si>
  <si>
    <t>Projektant</t>
  </si>
  <si>
    <t>Zhotovitel</t>
  </si>
  <si>
    <t>Rozpočet číslo</t>
  </si>
  <si>
    <t>Zpracoval</t>
  </si>
  <si>
    <t>Dne</t>
  </si>
  <si>
    <t xml:space="preserve">               Měrné a účelové jednotky</t>
  </si>
  <si>
    <t xml:space="preserve">            Počet</t>
  </si>
  <si>
    <t xml:space="preserve">    Náklady / 1 m.j.</t>
  </si>
  <si>
    <t xml:space="preserve">             Počet</t>
  </si>
  <si>
    <t xml:space="preserve">     Náklady / 1 m.j.</t>
  </si>
  <si>
    <t xml:space="preserve">                Počet</t>
  </si>
  <si>
    <t xml:space="preserve">        Náklady / 1 m.j.</t>
  </si>
  <si>
    <t xml:space="preserve">               Rozpočtové náklady v</t>
  </si>
  <si>
    <t>CZK</t>
  </si>
  <si>
    <t>A</t>
  </si>
  <si>
    <t>Základní rozp. náklady</t>
  </si>
  <si>
    <t>B</t>
  </si>
  <si>
    <t>Doplňkové náklady</t>
  </si>
  <si>
    <t>C</t>
  </si>
  <si>
    <t>Vedlejší rozpočtové náklady</t>
  </si>
  <si>
    <t>HSV</t>
  </si>
  <si>
    <t>Práce přesčas</t>
  </si>
  <si>
    <t>Zařízení staveniště</t>
  </si>
  <si>
    <t>21</t>
  </si>
  <si>
    <t>%</t>
  </si>
  <si>
    <t>Bez pevné podl.</t>
  </si>
  <si>
    <t>PSV</t>
  </si>
  <si>
    <t>Kulturní památka</t>
  </si>
  <si>
    <t>Územní vlivy</t>
  </si>
  <si>
    <t>Provozní vlivy</t>
  </si>
  <si>
    <t>Ostatní</t>
  </si>
  <si>
    <t>VRN z rozpočtu</t>
  </si>
  <si>
    <t>HZS</t>
  </si>
  <si>
    <t>Kompl. činnost</t>
  </si>
  <si>
    <t>Ostatní náklady</t>
  </si>
  <si>
    <t>D</t>
  </si>
  <si>
    <t>Celkové náklady</t>
  </si>
  <si>
    <t>Datum a podpis</t>
  </si>
  <si>
    <t>Razítko</t>
  </si>
  <si>
    <t>DPH</t>
  </si>
  <si>
    <t>E</t>
  </si>
  <si>
    <t>Přípočty a odpočty</t>
  </si>
  <si>
    <t>Dodávky objednatele</t>
  </si>
  <si>
    <t>Klouzavá doložka</t>
  </si>
  <si>
    <t>Zvýhodnění + -</t>
  </si>
  <si>
    <t>Stavba:</t>
  </si>
  <si>
    <t>Objekt:</t>
  </si>
  <si>
    <t>Část:</t>
  </si>
  <si>
    <t xml:space="preserve">JKSO: </t>
  </si>
  <si>
    <t>Objednatel:</t>
  </si>
  <si>
    <t>Zhotovitel:</t>
  </si>
  <si>
    <t>Datum:</t>
  </si>
  <si>
    <t>Kód</t>
  </si>
  <si>
    <t>Popis</t>
  </si>
  <si>
    <t>Cena celkem</t>
  </si>
  <si>
    <t>JKSO:</t>
  </si>
  <si>
    <t>P.Č.</t>
  </si>
  <si>
    <t>TV</t>
  </si>
  <si>
    <t>KCN</t>
  </si>
  <si>
    <t>MJ</t>
  </si>
  <si>
    <t>Množství celkem</t>
  </si>
  <si>
    <t>kus</t>
  </si>
  <si>
    <t xml:space="preserve">REKAPITULACE </t>
  </si>
  <si>
    <t>KRYCÍ LIST SOUPISU</t>
  </si>
  <si>
    <t>OCENĚNÝ SOUPIS PRACÍ A DODÁVEK A SLUŽEB</t>
  </si>
  <si>
    <t>Nábytek</t>
  </si>
  <si>
    <t>AVT</t>
  </si>
  <si>
    <t>ZRN (ř. 1-8)</t>
  </si>
  <si>
    <t>DN (ř. 10-12)</t>
  </si>
  <si>
    <t>VRN (ř. 14-19)</t>
  </si>
  <si>
    <t>Součet 9, 13, 20-23</t>
  </si>
  <si>
    <t>EL</t>
  </si>
  <si>
    <t>Projektové práce (DSPS)</t>
  </si>
  <si>
    <t>Cena s DPH (ř. 25-26)</t>
  </si>
  <si>
    <t>Popis / minimální technické parametry</t>
  </si>
  <si>
    <t>Cena jednotková bez DPH</t>
  </si>
  <si>
    <t>Cena celkem bez DPH</t>
  </si>
  <si>
    <t>Kód položky / název</t>
  </si>
  <si>
    <t>Celkem bez DPH</t>
  </si>
  <si>
    <t>vlastní</t>
  </si>
  <si>
    <t>SOUPIS PRACÍ A DODÁVEK A SLUŽEB vč VÝKAZU VÝMĚR</t>
  </si>
  <si>
    <t>Sebastian Fenyk</t>
  </si>
  <si>
    <t>NÁB</t>
  </si>
  <si>
    <t>POM</t>
  </si>
  <si>
    <t>ks</t>
  </si>
  <si>
    <t xml:space="preserve">Učitelská katedra </t>
  </si>
  <si>
    <t>Jednomístný žákovský stůl s el. výsuvem</t>
  </si>
  <si>
    <t>Učitelská židle</t>
  </si>
  <si>
    <t>Žákovská židle</t>
  </si>
  <si>
    <t>Skříň s dveřmi</t>
  </si>
  <si>
    <t>Skříňka s dveřmi</t>
  </si>
  <si>
    <t>Nábytek pro Učebnu informatiky 0.27a</t>
  </si>
  <si>
    <t>Učebny pro výuku</t>
  </si>
  <si>
    <t>Základní škola Ivanovice na Hané, okres Vyškov, 
Tyršova 218/4, 683 23 Ivanovice na Hané</t>
  </si>
  <si>
    <t>Základní škola Ivanovice na Hané, okres Vyškov</t>
  </si>
  <si>
    <t xml:space="preserve">	46270876</t>
  </si>
  <si>
    <t>Učebna informatiky 0.27a</t>
  </si>
  <si>
    <t xml:space="preserve">Pracovní stoly </t>
  </si>
  <si>
    <t>Jídelní židle</t>
  </si>
  <si>
    <t>Kuchyňka</t>
  </si>
  <si>
    <t>Vestavná myčka</t>
  </si>
  <si>
    <t xml:space="preserve">Vestavná trouba </t>
  </si>
  <si>
    <t>Indukční deska</t>
  </si>
  <si>
    <t xml:space="preserve">Digestoř s odtahem </t>
  </si>
  <si>
    <t>Mikrovlnná trouba</t>
  </si>
  <si>
    <t>Cvičná kuchyň 0.36</t>
  </si>
  <si>
    <t>Nábytek pro Cvičnou kuchyň 0.36</t>
  </si>
  <si>
    <t>Učitelská katedra s výsuvem</t>
  </si>
  <si>
    <t>Dvoumístný žákovský stůl s el. Výsuvem</t>
  </si>
  <si>
    <t>Magnetická tabule</t>
  </si>
  <si>
    <t>Nábytek pro Jazykovou učebnu 0.39</t>
  </si>
  <si>
    <t>Jazyková učebna 0.39</t>
  </si>
  <si>
    <t>Kabinet 0.42</t>
  </si>
  <si>
    <t>Nábytek pro Kabinet 0.42</t>
  </si>
  <si>
    <t xml:space="preserve">Kancelářský stůl </t>
  </si>
  <si>
    <t>Mobilní kontejner</t>
  </si>
  <si>
    <t>Kancelářská židle</t>
  </si>
  <si>
    <t>Skříň s dveřmi a nástavcem</t>
  </si>
  <si>
    <t>Učebna přírodopisu 1.10</t>
  </si>
  <si>
    <t>Nábytek pro Učebnu přírodopisu 1.10</t>
  </si>
  <si>
    <t xml:space="preserve">Demonstrační stůl </t>
  </si>
  <si>
    <t xml:space="preserve">Dvoumístný žákovský stůl </t>
  </si>
  <si>
    <t xml:space="preserve">Jednomístný žákovský stůl </t>
  </si>
  <si>
    <t xml:space="preserve">Žákovská židle </t>
  </si>
  <si>
    <t>Pracovní pult pro terárium a akvárium</t>
  </si>
  <si>
    <t xml:space="preserve">Pracovní stůl </t>
  </si>
  <si>
    <t>Pracovní židle</t>
  </si>
  <si>
    <t>Skříň kombinovaná</t>
  </si>
  <si>
    <t xml:space="preserve">Skříň kombinovaná s nástavcem </t>
  </si>
  <si>
    <t>Nábytek pro Kabinet přírodopisu 1.11</t>
  </si>
  <si>
    <t>Kabinet přírodopisu 1.11</t>
  </si>
  <si>
    <t>Šatní skříň s nástavcem</t>
  </si>
  <si>
    <t xml:space="preserve">Skříňka nízká </t>
  </si>
  <si>
    <t>Věšáková stěna</t>
  </si>
  <si>
    <t>Vestavná lednice</t>
  </si>
  <si>
    <t>Zrcadlo</t>
  </si>
  <si>
    <t>Kabinet cizích jazyků 1.12</t>
  </si>
  <si>
    <t>Nábytek pro Kabinet cizích jazyků 1.12</t>
  </si>
  <si>
    <t>Akustická nástěnka</t>
  </si>
  <si>
    <t>Jazyková učebna 1.14</t>
  </si>
  <si>
    <t>Nábytek pro Jazykovou učebnu 1.14</t>
  </si>
  <si>
    <t>Kabinet informatiky 1.16</t>
  </si>
  <si>
    <t>Nábytek pro Kabinet informatiky 1.16</t>
  </si>
  <si>
    <t>Křesílko</t>
  </si>
  <si>
    <t xml:space="preserve">Šatní skříň </t>
  </si>
  <si>
    <t>Skříň s dveřmi na chodbě</t>
  </si>
  <si>
    <t>Učebna fyziky 2.6</t>
  </si>
  <si>
    <t>Nábytek pro Učebnu fyziky 2.6</t>
  </si>
  <si>
    <t xml:space="preserve">Třímístný žákovský stůl </t>
  </si>
  <si>
    <t>Skříň kombinovaná s nástavcem</t>
  </si>
  <si>
    <t>Kabinet fyziky 2.7</t>
  </si>
  <si>
    <t>Nábytek pro Kabinet fyziky 2.7</t>
  </si>
  <si>
    <t xml:space="preserve">Skříň kombinovaná </t>
  </si>
  <si>
    <t>Skříňka otevřená zavěšená</t>
  </si>
  <si>
    <t>Učebna chemie 2.10</t>
  </si>
  <si>
    <t>Nábytek pro Učebnu chemie 2.10</t>
  </si>
  <si>
    <t>Učitelský pult</t>
  </si>
  <si>
    <t>Středový mediový panel průběžný</t>
  </si>
  <si>
    <t>Středový mediový panel koncový</t>
  </si>
  <si>
    <t>Laboratorní digestoř</t>
  </si>
  <si>
    <t>Bílá magnetická tabule o rozměru 2000x1000 mm. Keramická magnetická tabule, povrch tabule tvoří  certifikovaná dvouvrstvá keramika e3vypalovaná nad 800°C, keramický povrch vhodný pro nejvyšší zatížení,tloušťka tabule je minimálně 22 mm, sendvičová konstrukce - tabule se nekroutí, rám tabule je z eloxovaného hliníku v přírodním odstínu, šedé plastové rohy, barva povrchu bílá, lesklá, popisovatelná fixem, včetně startovací sady fixů, mazací magnetické stěrky (houby) a čističe na tabuli, odkládací polička pro popisovače po celé délce tabule, montáž na zeď, hladká úprava usnadňuje mazání za sucha.Cena vč. dopravy a instalace.</t>
  </si>
  <si>
    <t>Kabinet chemie 2.11</t>
  </si>
  <si>
    <t>Nábytek pro Kabinet chemie 2.11</t>
  </si>
  <si>
    <t xml:space="preserve">Kombinovaná skříň s nástavcem </t>
  </si>
  <si>
    <t>Nábytek pro učebny</t>
  </si>
  <si>
    <t>Multimediální katedra učitele s uzamykatelnou skříňkou a otevřenou policovou skříňkou. Rozměry katedry: min.760x1600x700 mm (v-š-h). Pracovní deska z LTD min. tl. 25 mm s ABS hranou tl. 2 mm. Pod pracovní deskou vytvořen prostor pomocí falešných zad pro vedení kabeláže a osazení techniky. Prostor umožňuje napojení katedry na kabelové žlaby pro studentské stoly. Přístup do prostoru za falešnými zády uzamykatelnými servisními dvířky. V pravé části katedry umístěna uzamykatelná skříňka na soklu s jednou policí, podpěry polic zabraňují vysunutí. Police ustoupena od zad skříňky o min. 55 mm. Vnitřní rozměry skříňky min. 688x510x462 mm (v-š-h). Ve spodní části dveří skříňky a ve vnějším boku skříňky otvor pro cirkulaci vzduchu - otvory zakryty hliníkovou větrací mřížkou. Dno skříňky vyjímatelné, upevněné demontovatelným spojem. V zadní části dna výřez pro vedení kabelů z podlahové krabice. V levé části katedry otevřená policová skříňka se třemi policemi. Korpus skříněk vč. zad a polic z LTD min. tl. 18 mm, korpus lepený, všechny hrany olepeny ABS hranou min. tl. 0,8 mm. Police výškově stavitelné, podpěry polic zabraňující jejich vysunutí.  Dveře LTD min. tl. 18 mm s ABS hranou tl. 2 mm. Dveře opatřeny zapuštěnou úchytkou, která je nasazena na vodorovnou hranu dvířek a kopíruje jejich vyfrézovaný tvar včetně radiusu. Úchytka  zakrývá otvor po frézování, aby nedošlo ke zranění prstů při manipulaci s dvířky. Bezpečnostní panty bez viditelných šroubů včetně tlumičů pro pomalé dovírání dveří. Skříňka je uzamykatelná jednocestným zámkem. Katedra osazena min. 4ks plastové průchodky - 2ks v pracovní desce katedry pro přístup z uzamykatelné skříňky a prostoru falešných zad, 2ks prostup mezi skříňkou a prostorem falešných zad. Průchodka pro napojení katedry na kabelové žlaby pro studentské stoly dle dispozice učebny. Ovládání zvedacích sloupků - 2x tlačítko pro nezávislé ovládání příslušného počtu sestav žákovských stolů. Možnost výběru ze základního barevného provedení (dekorů). Cena včetně dopravy a montáže bez rozvodů elektra.</t>
  </si>
  <si>
    <t xml:space="preserve">Skříň žákovská s dveřmi výšky 2OH, orientační rozměry 735x900x600 mm. Korpus skříně vč. zad a polic bude vyroben z LTD min. tl. 18 mm, korpus lepený, všechny hrany olepeny ABS hranou min.tl. 2 mm, vyjma bočních hran půdy a dna, zde plastová hrana min. tl. 0,8 mm. Půda je naložená na boky skříně. Police musí být výškově stavitelné, podpěry polic zabraňující jejich vysunutí. Bezpečnostní panty bez viditelných šroubů včetně tlumičů pro pomalé dovírání dveří. Dveře LTD min.tl. 18 mm, opatřeny zapuštěnou plastovou ergonomickou úchytkou, která je osazena v dveřním křídle. Úchytka je plná a zakrývá celý otvor po frézování, aby nedošlo ke zranění prstů při manipulaci s dvířky. Dno skříně opatřeno rektifikacemi pro vyrovnání nerovnosti podlah. Cena vč. dopravy a instalace.
</t>
  </si>
  <si>
    <t xml:space="preserve">Skříň žákovská s dveřmi výšky 2OH, orientační rozměry 735x800x480 mm. Korpus skříně vč. zad a polic bude vyroben z LTD min. tl. 18 mm, korpus lepený, všechny hrany olepeny ABS hranou min. tl. 2 mm, vyjma bočních hran půdy a dna, zde plastová hrana min. tl. 0,8 mm. Půda je naložená na boky skříně. Police musí být výškově stavitelné, podpěry polic zabraňující jejich vysunutí. Bezpečnostní panty bez viditelných šroubů včetně tlumičů pro pomalé dovírání dveří. Dveře LTD min. tl. 18 mm, opatřeny zapuštěnou plastovou ergonomickou úchytkou, která je osazena v dveřním křídle. Úchytka je plná a zakrývá celý otvor po frézování, aby nedošlo ke zranění prstů při manipulaci s dvířky.  Dno skříně opatřeno rektifikacemi pro vyrovnání nerovnosti podlah. Cena vč. dopravy a instalace.
</t>
  </si>
  <si>
    <t>Univerzální stůl s kovovou podnoží o min. rozměru 728x1200x800 mm. Podnož stolu je samonosná rámová konstrukce bez viditelných konstrukčních spojů (svárů), je tvořena ocelovými spojovacími profily průřezu min. 30x20 mm a nohami čtvercového průřezu min. 30x30mm a vynáší stolovou desku po celém jejím obvodu. Nohy stolu jsou k rámové konstrukci připevněny pomocí trapézových prvků, které svou styčnou plochou zaručují vysokou pevnost stolu a jsou opatřeny rektifikačními šrouby pro vyrovnání nerovnosti podlah. Povrchová úprava kovových částí je vypalovanou práškovou barvou. Stolová deska z LTD min. tl. 18 mm s hranou ABS min. tl. 2 mm. Možnost výběru provedení z více dekorů. Cena vč. dopravy a instalace.</t>
  </si>
  <si>
    <t>Vestavná myčka - orientační rozměry: 850x600x600cm (VxŠxH), min 4 mycí programy, tlačítkové ovládání, ukazatel konce mycího cyklu, zvuková signalizace, ochrana proti přetečení a úniku vody, džák na lahve, police na šálky, držák na příbory. Cena vč. dopravy, bez zapojení.</t>
  </si>
  <si>
    <t>Bílá magnetická tabule o rozměru 2000x1000 mm. Keramická magnetická tabule, povrch tabule tvoří certifikovaná dvouvrstvá keramika e3vypalovaná nad 800°C, keramický povrch vhodný pro nejvyšší zatížení,tloušťka tabule je minimálně 22 mm, sendvičová konstrukce - tabule se nekroutí, rám tabule je z eloxovaného hliníku v přírodním odstínu, šedé plastové rohy, barva povrchu bílá, lesklá, popisovatelná fixem, včetně startovací sady fixů, mazací magnetické stěrky (houby) a čističe na tabuli, odkládací polička pro popisovače po celé délce tabule, montáž na zeď, hladká úprava usnadňuje mazání za sucha. Cena vč. dopravy a instalace.</t>
  </si>
  <si>
    <t>Bílá magnetická tabule o rozměru 1500x1000 mm. Keramická magnetická tabule, povrch tabule tvoří  certifikovaná dvouvrstvá keramika e3vypalovaná nad 800°C, keramický povrch vhodný pro nejvyšší zatížení,tloušťka tabule je minimálně 22 mm, sendvičová konstrukce - tabule se nekroutí, rám tabule je z eloxovaného hliníku v přírodním odstínu, šedé plastové rohy, barva povrchu bílá, lesklá, popisovatelná fixem, včetně startovací sady fixů, mazací magnetické stěrky (houby) a čističe na tabuli, odkládací polička pro popisovače po celé délce tabule, montáž na zeď, hladká úprava usnadňuje mazání za sucha. Cena vč. dopravy a instalace.</t>
  </si>
  <si>
    <t>Mobilní kontejner na kolečkách o rozměru 585x397x550mm. Korpus vyroben z LTD min. tl. 18 mm, čela zásuvek LTD mn. tl.18 mm, vnitřní zásuvky celokovové. Počet zásuvek 4. Úchytka hliníková "L" profil s roztečí vrtání 96 mm. Centrální uzamykání, zámková vložka se sklopným klíčem. Cena vč. dopravy a instalace.</t>
  </si>
  <si>
    <t>Bílá magnetická tabule o rozměru 1200x1000 mm. Keramická magnetická tabule, povrch tabule tvoří certifikovaná dvouvrstvá keramika e3vypalovaná nad 800°C, keramický povrch vhodný pro nejvyšší zatížení,tloušťka tabule je minimálně 22 mm, sendvičová konstrukce - tabule se nekroutí, rám tabule je z eloxovaného hliníku v přírodním odstínu, šedé plastové rohy, barva povrchu bílá, lesklá, popisovatelná fixem, včetně startovací sady fixů, mazací magnetické stěrky (houby) a čističe na tabuli, odkládací polička pro popisovače po celé délce tabule, montáž na zeď, hladká úprava usnadňuje mazání za sucha. Cena vč. dopravy a instalace.</t>
  </si>
  <si>
    <t>Učitelský demonstrační pult o rozměru 900x2400x600 mm. Demonstrační stůl tvoří pracovní deska postforming min. tl. 38 mm. Spodní skříňky: 1x jednodveřová skříňka dřezová, 1x jednodveřová skříňka, 1x zásuvková skříňka se třemi zásuvkami, 1x jednodveřová skříňka (může být využita pro zdroj, naní však není součástí nabídky). Korpusy skříněk vč. zad a polic  z LTD min. tl. 18 mm, korpus lepený, všechny hrany olepeny ABS hranou min. tl. 0,8 mm. Police musí být výškově stavitelné, podpěry polic zabraňující jejich vysunutí. Bezpečnostní panty bez viditelných šroubů včetně tlumičů pro pomalé dovírání dveří. Dveře LTD min. tl. 18 mm, opatřeny zapuštěnou úchytkou, která je osazena v dveřním křídle. Úchytka zakrývá celý otvor po frézování, aby nedošlo ke zranění prstů při manipulaci s dvířky. Všechny skříňky a zásuvky jsou uzamykatelné jednocestnými zámky na stejný klíč. Ve spodní části nožičky zakrytované soklem z LTD min. tl. 18 mm s hranou ABS tl. 0,8 mm. Demonstrační stůl disponuje nerezovým dřezem s pákovou baterií, dřez a baterie dodávka nábytku, zapojení dodávka stavby. Do boku (ev.horní části) pultu vložený kabelový žlab min 90x55 mm - umožňující vkládat různé moduly el. zásuvek. Žlab je dodávka nábytku. Moduly a propojení - dodávka elektra.
Popis doplňuje schéma.  Rozmístění skříněk a jejich šířku je možno upravovat dle přaní investora nebo potřeb technologií, při zachování celkového rozměru pultu. Cena vč. dopravy a instalace.</t>
  </si>
  <si>
    <t>Pracovní stůl o rozměru 900x2500x600 mm. Pracovní pult tvoří pracovní deska postforming min. tl. 38 mm. Spodní skříňky: 3x jednodveřová skříňka o š. 600 mm, 1x zásuvková skříňka se třemi zásuvkami o š. 600 mm. Korpusy skříněk vč. zad a polic z LTD min. tl. 18 mm, korpus lepený, všechny hrany olepeny ABS hranou min. tl. 0,8 mm. Police musí být výškově stavitelné, podpěry polic zabraňující jejich vysunutí. Bezpečnostní panty bez viditelných šroubů včetně tlumičů pro pomalé dovírání dveří. Dveře LTD min. tl. 18 mm, opatřeny zapuštěnou úchytkou, která je osazena v dveřním křídle. Úchytka je plná a zakrývá celý otvor po frézování, aby nedošlo ke zranění prstů při manipulaci s dvířky. Všechny skříňky a zásuvky jsou uzamykatelné jednocestnými zámky na stejný klíč. Ve spodní části nožičky zakrytované soklem z LDT tl. 18 mm s hranou ABS tl. 0,8 mm. Cena vč. dopravy a instalace.</t>
  </si>
  <si>
    <t>Mobilní kontejner na kolečkách o rozměru 585x397x550mm. Korpus vyroben z LTD min. tl. 18 mm, čela zásuvek LTD min. tl. 18 mm, vnitřní zásuvky celokovové. Počet zásuvek 4. Úchytka hliníková "L" profil s roztečí vrtání min. 96 mm. Centrální uzamykání, zámková vložka se sklopným klíčem. Cena vč. dopravy a instalace.</t>
  </si>
  <si>
    <t>Vestavná mikrovlnná trouba v univerzálním provedení s objemem kolem 20 l, s elektronickým ovládáním. LED displej s intuitivním ovládáním a kontrolou času. Cena vč. dopravy a instalace.</t>
  </si>
  <si>
    <t>Věšáková stěna o rozměru 1800x800 mm. Materiál LTD min. tl. 18 mm, opatřena hranou ABS min. tl. 2 mm. Součástí 6x kovový dvojháček. Cena vč. dopravy a instalace.</t>
  </si>
  <si>
    <t xml:space="preserve">Podstavná - vestavná lednice s mrazákem,  energetická třída F. Uchazeč doloží podrobnou technickou specifikaci výrobku, kterým hodlá zakázku plnit. Cena vč. dopravy a instalace. </t>
  </si>
  <si>
    <t>Zrcadlo na nalepení na zeď, rozměry 800x600 mm. Nutno mít od školy nachystán podklad.</t>
  </si>
  <si>
    <t>Vestavná mikrovlnná trouba v univerzálním provedení s objemem kolem 20 l, s elektronickým ovládáním. LED displej s intuitivním ovládáním a kontrolou času.</t>
  </si>
  <si>
    <t>Pracovní stůl o rozměru 735x1600x700 mm s kovovou podnoží tvaru C, která je tvořena plochooválnými profily a střední částí - stojnou, která je uzpůsobena pro skryté vedení kabelových rozvodů, stojna podnože je vybavena odnímatelnýmy kryty v barvě konstrukce. Stojny jsou pod stolovou deskou propojeny teleskopickým kabelovým mostem pro uložení kabeláže. Podnož je opatřena rektifikacemi pro vyrovnání nerovnosti podlahy. Podnož je povrchově upravena vypalovanou práškovou barvou v odstínu RAL 9006 stříbrná. Stolová deska z LTD min. tl. 25mm, hrana ABS min. 2 mm. Cena vč. dopravy a instalace.</t>
  </si>
  <si>
    <t>Čalouněné křeslo - ocelová podnož v povrchové úpravě černá prášková barva, odolnost látky min. 100 000 cyklů.</t>
  </si>
  <si>
    <t>Skříň žákovská s dveřmi výšky 3OH o rozměru 1091x800x480 mm. Korpus skříně vč. zad a polic bude vyroben z LTD min. tl. 18 mm, korpus lepený, všechny hrany olepeny ABS hranou min. tl. 2 mm, vyjma bočních hran půdy a dna, zde plastová hrana min. tl. 0,8 mm. Půda je naložená na boky skříně. Police musí být výškově stavitelné, podpěry polic zabraňující jejich vysunutí. Bezpečnostní panty bez viditelných šroubů včetně tlumičů pro pomalé dovírání dveří. Dveře LTD min. tl. 18 mm, opatřeny zapuštěnou úchytkou, která je osazena v dveřním křídle. Úchytka zakrývá celý otvor po frézování, aby nedošlo ke zranění prstů při manipulaci s dvířky. Dno skříně opatřeno rektifikacemi pro vyrovnání nerovnosti podlah. Cena vč. dopravy a instalace.</t>
  </si>
  <si>
    <t>Skříň žákovská s dveřmi výšky 5OH o rozměru 1803x800x480 mm. Korpus skříně vč. zad a polic bude vyroben z LTD min. tl. 18 mm, korpus lepený, všechny hrany olepeny ABS hranou min. tl. 2 mm, vyjma bočních hran půdy a dna, zde plastová hrana min. tl. 0,8 mm. Půda je naložená na boky skříně. Police musí být výškově stavitelné, podpěry polic zabraňující jejich vysunutí. Bezpečnostní panty bez viditelných šroubů včetně tlumičů pro pomalé dovírání dveří. Dveře LTD min. tl. 18 mm, opatřeny zapuštěnou úchytkou, která je osazena v dveřním křídle. Úchytka zakrývá celý otvor po frézování, aby nedošlo ke zranění prstů při manipulaci s dvířky. Dno skříně opatřeno rektifikacemi pro vyrovnání nerovnosti podlah. Součástí skříňový nástavec s dveřmi 2OH o rozměru 730x800x480 mm. Cena vč. dopravy a instalace.</t>
  </si>
  <si>
    <t>Bílá magnetická tabule o rozměru 2000x1000 mm. Keramická magnetická tabule, povrch tabule tvoří  certifikovaná dvouvrstvá keramika e3vypalovaná nad 800°C, keramický povrch vhodný pro nejvyšší zatížení,tloušťka tabule je minimálně 22 mm, sendvičová konstrukce - tabule se nekroutí, rám tabule je z eloxovaného hliníku v přírodním odstínu, šedé plastové rohy, barva povrchu bílá, lesklá, popisovatelná fixem, včetně startovací sady fixů, mazací magnetické stěrky (houby) a čističe na tabuli, odkládací polička pro popisovače po celé délce tabule, montáž na zeď, hladká úprava usnadňuje mazání za sucha. Cena vč. dopravy a instalace.</t>
  </si>
  <si>
    <t>Kombinovaná skříň o rozměru 1096x800x419 mm. Korpus i police LTD min. tl. 18 mm, pohledová záda LTD min. tl. 18 mm. Dno a půda naložena na bocích skříně. Hrany ABS min. tl. 0,7 mm. Dveře LTD min. tl. 18 mm naloženy na korpusu. Dveře mají miskové závěsy s úhlem otvírání min. od 95° do 110°. Skříň je rozdělena na dvě části, horní část nika, spodní část výšky 2OH s dveřmi. Podpěry polic kovové válečky. Úchytka hliníková " L" profil s roztečí min. 96 mm. Skříň je uzamykatelná. Dno opatřeno rektifikacemi. Cena vč. dopravy a instalace.</t>
  </si>
  <si>
    <t>Skříň žákovská s dveřmi výšky 5OH, rozměry 1803x800x480 mm. Korpus skříně vč. zad a polic bude vyroben z LTD min. tl. 18 mm, korpus lepený, všechny hrany olepeny ABS hranou min. tl. 2 mm, vyjma bočních hran půdy a dna, zde plastová hrana min. tl. 0,8 mm. Půda je naložená na boky skříně. Police musí být výškově stavitelné, podpěry polic zabraňující jejich vysunutí. Bezpečnostní panty bez viditelných šroubů včetně tlumičů pro pomalé dovírání dveří. Dveře LTD min. tl. 18 mm, opatřeny zapuštěnou úchytkou, která je osazena v dveřním křídle. Úchytka je plná a zakrývá celý otvor po frézování, aby nedošlo ke zranění prstů při manipulaci s dvířky. Dno skříně opatřeno rektifikacemi pro vyrovnání nerovnosti podlah. Cena vč. dopravy a instalace.</t>
  </si>
  <si>
    <t>Skříň žákovská s dveřmi výšky 3OH o rozměru 1091x800x480 mm. Korpus skříně vč. zad a polic bude vyroben z LTD min. tl. 18 mm, korpus lepený, všechny hrany olepeny ABS hranou min.tl. 2 mm, vyjma bočních hran půdy a dna, zde plastová hrana min. tl. 0,8 mm. Půda je naložená na boky skříně. Police musí být výškově stavitelné, podpěry polic zabraňující jejich vysunutí. Bezpečnostní panty bez viditelných šroubů včetně tlumičů pro pomalé dovírání dveří. Dveře LTD min. tl. 18 mm, opatřeny zapuštěnou úchytkou, která je osazena v dveřním křídle. Úchytka je plná a zakrývá celý otvor po frézování, aby nedošlo ke zranění prstů při manipulaci s dvířky.  Dno skříně opatřeno rektifikacemi pro vyrovnání nerovnosti podlah. Cena vč. dopravy a instalace.</t>
  </si>
  <si>
    <t>Skříň s dveřmi 5OH o rozměru 1800x800x419 mm. Korpus i police LTD min. tl. 18 mm, pohledová záda LTD tl. 18 mm. Dno a půda naložena na bocích skříně. Hrany ABS min. tl. 0,7 mm. Dveře LTD min. tl. 18 mm naloženy na korpusu. Dveře mají miskové závěsy s úhlem otvírání od min. 95° do 110°. Jedna pevná police a 3 přestavitelné po 32 mm. Podpěry polic kovové válečky. Úchytka hliníková " L" profil s roztečí min. 96 mm. Skříň je uzamykatelná. Dno opatřeno rektifikacemi. Součástí skříňový nástavec s dveřmi 2OH o rozměru 728x800x419 mm, uzamykatelný.Cena vč. dopravy a instalace.</t>
  </si>
  <si>
    <t xml:space="preserve">Jednomístný žákovský stůl s elektrickým výsuvným systémem pro monitor.  Stolová deska LTD  min.tl. 25 mm opatřená ABS hranou min. tl. 2 mm lepenou PUR lepidlem. Korpus z LTD min. tl. 18 mm, korpus lepený, všechny hrany olepeny ABS hranou min. tl. 0,8 mm, hrana lepena PUR lepidlem. 1x plastová průchodka umožňující vedení kabeláže mezi jednotlivými stoly. Přístup do dutiny s výsuvem pomocí uzamykatelných revizních dvířek z LTD min. tl. 18 mm z vnitřní části stolu. Prostor je z horní části zakrytý víkem z LTD min. tl. 18 mm s funkcí samočinného uzavírání a otevírání. Po uzavření je výklopné víko automaticky zajištěno proti otevření. Dvířka a výklopná deska olepeny ABS hranou min. tl. 2 mm, hrana lepena PUR lepidlem. Výsuv monitoru je zajištěn pomocí třídílného zvedacího sloupku s motorovým pohonem s antikolizním bezpečnostním systémem. Max. tah 800 N. Programovatelná výška zdvihu. Plynulý a tichý chod. Stůl s výsuvným systémem je dále vybaven adaptérem pro uchycení sloupku k podložce, adaptéry pro uchycení monitoru, mechanismem pro samočinné otevírání a uzavírání víka a profilovanou policí z ocelového plechu min. tl. 2 mm, povrchově upravenou vypalovanou práškovou barvou dle vzorníku RAL. Police je výsuvná společně se sloupkem, profilovaná police umožňuje uložení klávesnice a myši. Součásti je montážní a spojovací materiál. Součástí dodávky je instalační sada pro učebnu s výsuvnými stoly včetně propojení katedry s žákovskými stoly a osazení katedry ovládáním výsuvu stolových řad, montáž učebny a zaškolení zaměstnanců. Cena včetně dopravy, instalace, bez rozvodů elektra.
</t>
  </si>
  <si>
    <t xml:space="preserve">Učitelská židle výškově stavitelná. Učitelská židle na kolečkách, otočná, stabilní výškově stavitelná  pomocí plynového pístu- rám z hliníkové nohy s plynovou pružinou zakončenou 5-ramenným křížem s kolečky, práškově lakované trubky. Povrchová úprava podnože komaxit stříbrná nebo chrom, bude upřesněno zadavatelem. Konstrukce židle musí umožňovat výškovou stavitelnost v rozptylu 440 - 570 mm. Plastový sedák i opěrák ze 100% strukturovaného polypropylenu - ergonomicky tvarovaná skořepina s efektem vzduchového polštáře, výběr z více barevností. Ve skořepině by měl být kruhový otvor pro snadný úchop v horní části opěradla. Cena vč. dopravy a instalace.
</t>
  </si>
  <si>
    <t xml:space="preserve">Skříň žákovská s dveřmi výšky 5OH, orientační rozměry 1803x900x600 mm. Korpus skříně vč. zad a polic bude vyroben z LTD min.  tl. 18 mm, korpus lepený, všechny hrany olepeny ABS hranou min.tl. 2 mm, vyjma bočních hran půdy a dna, zde plastová hrana min.tl. 0,8 mm. Půda je naložená na boky skříně. Police musí být výškově stavitelné, podpěry polic zabraňující jejich vysunutí. Bezpečnostní panty bez viditelných šroubů včetně tlumičů pro pomalé dovírání dveří. Dveře  min. LTD tl. 18 mm, opatřeny zapuštěnou plastovou ergonomickou úchytkou, která je osazena v dveřním křídle. Úchytka je plná a zakrývá celý otvor po frézování, aby nedošlo ke zranění prstů při manipulaci s dvířky. Dno skříně opatřeno rektifikacemi pro vyrovnání nerovnosti podlah. Cena vč. dopravy a instalace.
</t>
  </si>
  <si>
    <t>Stohovatelná jídelní plastová židle s ocelovou kostrou, povrchově upravenou vypalovanou práškovou barvou RAL 9006 stříbrná. Možnost výběru z více barených provedení. Podmínkou snadná manipulace a stabilní pozice při obrácení židlí na stoly.Cena vč. dopravy a instalace.</t>
  </si>
  <si>
    <t>odsavač par, 4 rychlosti odsávání, LED osvětlení, maximální výkon odsávání 694 m³/hod, maximální hlučnost 62 dB, omyvatelný filtr, zpětná klapka, funkce rychlého odsávání. Zapojení stavba.</t>
  </si>
  <si>
    <t>Učitelská židle výškově stavitelná. Učitelská židle na kolečkách, otočná, stabilní výškově stavitelná  pomocí plynového pístu- rám z hliníkové nohy s plynovou pružinou zakončenou 5-ramenným křížem s kolečky, práškově lakované trubky. Povrchová úprava podnože komaxit stříbrná nebo chrom. Konstrukce židle musí umožňovat výškovou stavitelnost v rozptylu min. 440 - 570 mm. Plastový sedák i opěrák ze 100% strukturovaného polypropylenu - ergonomicky tvarovaná skořepina s efektem vzduchového polštáře, výběr z více barev. Ve skořepině by měl být kruhový otvor pro snadný úchop v horní části opěradla. Cena vč. dopravy a instalace.</t>
  </si>
  <si>
    <t>Učitelská židle výškově stavitelná. Učitelská židle na kolečkách, otočná, stabilní výškově stavitelná  pomocí plynového pístu, - rám z hliníkové nohy s plynovou pružinou zakončenou 5-ramenným křížem s kolečky, práškově lakované trubky. Povrchová úprava podnože komaxit stříbrná nebo chrom. Konstrukce židle musí umožňovat výškovou stavitelnost v rozptylu min. 440 - 570 mm. Plastový sedák i opěrák ze 100% strukturovaného polypropylenu - ergonomicky tvarovaná skořepina s efektem vzduchového polštáře, výběr z několika barev, ve skořepině by měl být kruhový otvor pro snadný úchop v horní části opěradla. Cena vč. dopravy a instalace.</t>
  </si>
  <si>
    <t>Kombinovaná skříň o rozměru 1803x706x480 mm. Korpus skříně vč. zad a polic bude z LTD min. tl. 18 mm, korpus lepený, všechny hrany olepeny ABS hranou min. tl. 2 mm, vyjma bočních hran půdy a dna, zde plastová hrana min. tl. 0,8 mm. Půda naložená na boky skříně. Police musí být výškově stavitelné, podpěry polic zabraňující jejich vysunutí. Skříňka je rozdělena na dvě části, horní část opatřena dveřmi LTD min. tl. 18 mm, které jsou opatřeny zapuštěnou úchytkou, která je osazena v dveřním křídle. Úchytka zakrývá celý otvor po vyfrézování, aby nedošlo ke zranění prstů při manipulaci s dvířky. Horní část opatřena policemi, výška 3OH. Spodní část je vybavena plastovými vodícími lištami (šedé nebo béžové) pro uložení plastových boxů, vč. 16 ks plastových boxů o rozměrech 75x312x427 mm. Požadovaný výběr z několika barevných odstínů pro plastové boxy. Skříň je opatřena rektifikací. Součástí skříňový nástavec s dveřmi výšky 2OH o rozměru 730x706x480 mm. Cena vč. dopravy a instalace.</t>
  </si>
  <si>
    <t>Kombinovaná skříň o rozměru 1803x706x480 mm. Korpus skříně vč. zad a polic bude z LTD min. tl. 18 mm, korpus lepený, všechny hrany olepeny ABS hranou min. tl. 2 mm, vyjma bočních hran půdy a dna, zde plastová hrana min. tl. 0,8 mm. Půda naložená na boky skříně. Police musí být výškově stavitelné, podpěry polic zabraňující jejich vysunutí. Skříňka je rozdělena na dvě části, horní část opatřena dveřmi LTD min. tl. 18 mm, které jsou opatřeny zapuštěnou úchytkou, která je osazena v dveřním křídle. Úchytka zakrývá celý otvor po vyfrézování, aby nedošlo ke zranění prstů při manipulaci s dvířky. Horní část opatřena policemi, výška 3OH. Spodní část je vybavena plastovými vodícími lištami (šedé nebo béžové) pro uložení plastových boxů, vč. 8 ks plastových boxů o rozměrech 150x312x427 mm. Požadovaný výběr z několika barevných odstínů pro plastové boxy. Skříň je opatřena rektifikací. Součástí skříňový nástavec s dveřmi výšky 2OH o rozměru 730x706x480 mm. Cena vč. dopravy a instalace.</t>
  </si>
  <si>
    <t>Kancelářská židle se synchronní mechanikou. Černý nylonový kříž s průměrem min. 640 mm, plastová kolečka o průměru 65 mm na měkké povrchy, čep min. 11 mm. Opěrák síťovaný, součástí bederní opěrka. Výplň sedáku kvalitním molitanem. Součástí židle výškově stavitelné područky v černé barvě. Orientační rozměry: celková výška 108-119 cm, výška sedu 46-57 cm, šířka sedáku 51 cm, hloubka sedáku 48 cm. Nosnost min. 110 kg. Záruka 3 let. Cena vč. dopravy a instalace.</t>
  </si>
  <si>
    <t>Kancelářská židle se synchronní mechanikou. Černý nylonový kříž s průměrem min. 640 mm, plastová kolečka o průměru min. 65 mm na měkké povrchy, čep min. 11 mm. Opěrák síťovaný, součástí bederní opěrka. Výplň sedáku kvalitním molitanem. Součástí židle výškově stavitelné područky v černé barvě.Orientační rozměry: celková výška 108-119 cm, výška sedu 46-57 cm, šířka sedáku 51 cm, hloubka sedáku 48 cm. Nosnost min. 110 kg. Záruka 3 let. Cena vč. dopravy a instalace.</t>
  </si>
  <si>
    <t>Kancelářská židle se synchronní mechanikou. Černý nylonový kříž s průměrem min. 640 mm, plastová kolečka o průměru min. 65 mm na měkké povrchy, čep min. 11 mm. Opěrák síťovaný, součástí bederní opěrka. Výplň sedáku kvalitním molitanem. Součástí židle výškově stavitelné područky v černé barvě. Orientační rozměry: celková výška 108-119 cm, výška sedu 46-57 cm, šířka sedáku 51 cm, hloubka sedáku 48 cm. Nosnost min. 110 kg. Záruka 5 let. Cena vč. dopravy a instalace.</t>
  </si>
  <si>
    <t>Kancelářská židle se synchronní mechanikou. Černý nylonový kříž s průměrem min. 640 mm, plastová kolečka o průměru min. 65 mm na měkké povrchy, čep min.11 mm. Opěrák síťovaný, součástí bederní opěrka. Výplň sedáku kvalitním molitanem. Součástí židle výškově stavitelné područky v černé barvě.  Orientační rozměry: celková výška 108-119 cm, výška sedu 46-57 cm, šířka sedáku 51 cm, hloubka sedáku 48 cm. Nosnost min. 110 kg. Záruka 3 let. Cena vč. dopravy a instalace.</t>
  </si>
  <si>
    <t>Učitelská židle výškově stavitelná. Učitelská židle na kolečkách, otočná, stabilní výškově stavitelná  pomocí plynového pístu - rám z hliníkové nohy s plynovou pružinou zakončenou 5-ramenným křížem s kolečky, práškově lakované trubky. Povrchová úprava podnože komaxit stříbrná nebo chrom. Konstrukce židle musí umožňovat výškovou stavitelnost v rozptylu min. 440 - 570 mm. Plastový sedák i opěrák ze 100% strukturovaného polypropylenu - ergonomicky tvarovaná skořepina s efektem vzduchového polštáře,výběr z několika barev, ve skořepině by měl být kruhový otvor pro snadný úchop v horní části opěradla. Cena vč. dopravy a instalace.</t>
  </si>
  <si>
    <t>Kancelářská židle se synchronní mechanikou. Černý nylonový kříž s průměrem min. 640 mm, plastová kolečka o průměru min. 65 mm na měkké povrchy, čep min. 11 mm. Opěrák síťovaný, součástí bederní opěrka. Výplň sedáku kvalitním molitanem. Součástí židle výškově stavitelné područky v černé barvě. Orientační rozměry: celková výška 108-119 cm, výška sedu 46-57 cm, šířka sedáku 51 cm, hloubka sedáku 48 cm. Nosnost min. 110 kg. Záruka 3 let. Cena vč. dopravy a instalace.</t>
  </si>
  <si>
    <t>Bílá magnetická tabule o rozměru 1200x1000 mm. Keramická magnetická tabule, povrch tabule tvoří  certifikovaná dvouvrstvá keramika e3vypalovaná nad 800°C, keramický povrch vhodný pro nejvyšší zatížení, tloušťka tabule je minimálně 22 mm, sendvičová konstrukce - tabule se nekroutí, rám tabule je z eloxovaného hliníku v přírodním odstínu, šedé plastové rohy, barva povrchu bílá, lesklá, popisovatelná fixem, včetně startovací sady fixů, mazací magnetické stěrky (houby) a čističe na tabuli, odkládací polička pro popisovače po celé délce tabule, montáž na zeď, hladká úprava usnadňuje mazání za sucha. Cena vč. dopravy a instalace.</t>
  </si>
  <si>
    <t>Kancelářská židle se synchronní mechanikou. Černý nylonový kříž s průměrem min. 640 mm, plastová kolečka o průměru min. 65 mm na měkké povrchy, čep min. 11 mm. Opěrák síťovaný, součástí bederní opěrka. Výplň sedáku kvalitním molitanem. Součástí židle výškově stavitelné područky v černé barvě. Orientační rozměry: celková výška  105-119 cm, výška sedu 44-57 cm, šířka sedáku 51 cm, hloubka sedáku 48 cm. Nosnost min. 110 kg. Záruka 3 let. Cena vč. dopravy a instalace.</t>
  </si>
  <si>
    <t>Mobilní kontejner na kolečkách o rozměru 585x397x550 mm. Korpus vyroben z LTD min. tl. 18 mm, čela zásuvek LTD min. tl. 18 mm, vnitřní zásuvky celokovové. Počet zásuvek 4. Úchytka hliníková "L" profil s roztečí vrtání min. 96 mm. Centrální uzamykání, zámková vložka se sklopným klíčem. Cena vč. dopravy a instalace.</t>
  </si>
  <si>
    <t>Skříň s dveřmi o rozměru 1800x800x600 mm. Korpus i police LTD min. tl. 18 mm, pohledová záda LTD min. tl. 18 mm. Dno a půda naložena na bocích skříně. Hrany ABS min. tl. 0,7 mm. Dveře LTD min. tl. 18 mm naloženy na korpusu. Dveře mají miskové závěsy s úhlem otvírání min. od 95° do 110°. Skříň je rozdělena na dvě části, horní část otevřená výšky 3OH, spodní část s dveřmi výšky 2OH. Podpěry polic kovové válečky. Úchytka hliníková " L" profil s roztečí min. 96 mm. Skříň je uzamykatelná. Dno opatřeno rektifikacemi. Součástí skříňový nástavec s dveřmi 2OH o rozměru 728x800x600 mm, uzamykatelný. Cena vč. dopravy a instalace.</t>
  </si>
  <si>
    <t>Skříň s dveřmi o rozměru 1096x800x419 mm. Korpus i police LTD min. tl. 18 mm, pohledová záda LTD min. tl. 18 mm. Dno a půda naložena na bocích skříně. Hrany ABS min. tl. 0,7 mm. Dveře LTD tl. 18 mm naloženy na korpusu. Dveře mají miskové závěsy s úhlem otvírání min. od 95° do 110°. Skříň je opatřena třemi policemi. Podpěry polic kovové válečky. Úchytka hliníková " L" profil s roztečí min. 96 mm. Skříň je uzamykatelná. Dno opatřeno rektifikacemi. Cena vč. dopravy a instalace.</t>
  </si>
  <si>
    <t xml:space="preserve">Podstavná - vestavná lednice s mrazákem, energetická třída F. Uchazeč doloží podrobnou technickou specifikaci výrobku, kterým hodlá zakázku plnit. Cena vč. dopravy a instalace. </t>
  </si>
  <si>
    <r>
      <t>Skříň s dveřmi o rozměru 1800x800x419 mm. Korpus i police LTD min. tl. 18 mm, pohledová záda LTD min. tl. 18 mm. Dno a půda naložena na bocích skříně. Hrany ABS min. tl. 0,7</t>
    </r>
    <r>
      <rPr>
        <b/>
        <sz val="10"/>
        <color rgb="FFFF0000"/>
        <rFont val="Arial"/>
        <family val="2"/>
        <charset val="238"/>
      </rPr>
      <t xml:space="preserve"> </t>
    </r>
    <r>
      <rPr>
        <sz val="10"/>
        <rFont val="Arial"/>
        <family val="2"/>
        <charset val="238"/>
      </rPr>
      <t>mm. Dveře LTD min. tl. 18 mm naloženy na korpusu. Dveře mají miskové závěsy s úhlem otvírání min. od 95° do 110°. Skříň je opatřena policí v horní části, výsuvem na ramínka a třemi policemi v levé části skříně. Podpěry polic kovové válečky. Úchytka hliníková " L" profil s roztečí min. 96 mm. Skříň je uzamykatelná. Dno opatřeno rektifikacemi. Součástí skříňový nástavec s dveřmi 2OH o rozměru 728x800x419 mm, uzamykatelný. Cena vč. dopravy a instalace.</t>
    </r>
  </si>
  <si>
    <r>
      <t>Skříň s dveřmi 5OH o min.rozměru 1800x800x600 mm. Korpus i police LTD tl. 18 mm, pohledová záda LTD tl. 18 mm. Dno a půda naložena na bocích skříně. Hrany ABS tl. min.</t>
    </r>
    <r>
      <rPr>
        <b/>
        <sz val="10"/>
        <color rgb="FFFF0000"/>
        <rFont val="Arial"/>
        <family val="2"/>
        <charset val="238"/>
      </rPr>
      <t xml:space="preserve"> </t>
    </r>
    <r>
      <rPr>
        <sz val="10"/>
        <rFont val="Arial"/>
        <family val="2"/>
        <charset val="238"/>
      </rPr>
      <t>0,7 mm. Dveře LTD tl. 18 mm naloženy na korpusu. Dveře mají miskové závěsy s úhlem otvírání od 95° do 110°. Jedna pevná police a 3 přestavitelné po 32 mm. Podpěry polic kovové válečky. Úchytka hliníková " L" profil s roztečí 96 mm. Skříň je uzamykatelná. Dno opatřeno rektifikacemi. Součástí skříňový nástavec s dveřmi 2OH o rozměru 728x800x600 mm, uzamykatelný.Cena vč. dopravy a instalace.</t>
    </r>
  </si>
  <si>
    <r>
      <t>Skříň s dveřmi 5OH o rozměru 1800x650x419 mm. Korpus i police LTD min. tl. 18 mm, pohledová záda LTD min. tl. 18 mm. Dno a půda naložena na bocích skříně. Hrany ABS min. tl.</t>
    </r>
    <r>
      <rPr>
        <b/>
        <sz val="10"/>
        <color rgb="FFFF0000"/>
        <rFont val="Arial"/>
        <family val="2"/>
        <charset val="238"/>
      </rPr>
      <t xml:space="preserve"> </t>
    </r>
    <r>
      <rPr>
        <sz val="10"/>
        <rFont val="Arial"/>
        <family val="2"/>
        <charset val="238"/>
      </rPr>
      <t>0,7 mm. Dveře LTD min. tl. 18 mm naloženy na korpusu. Dveře mají miskové závěsy s úhlem otvírání min. od 95° do 110°. Jedna pevná police a 3 přestavitelné po 32 mm. Podpěry polic kovové válečky. Úchytka hliníková " L" profil s roztečí min. 96 mm. Skříň je uzamykatelná. Dno opatřeno rektifikacemi. Součástí skříňový nástavec s dveřmi 2OH o rozměru 728x650x419 mm, uzamykatelný.Cena vč. dopravy a instalace.</t>
    </r>
  </si>
  <si>
    <r>
      <t>Skříň s dveřmi 5OH o rozměru 1800x800x419 mm. Korpus i police LTD min. tl. 18 mm, pohledová záda LTD min. tl. 18 mm. Dno a půda naložena na bocích skříně. Hrany ABS tl. min.</t>
    </r>
    <r>
      <rPr>
        <b/>
        <sz val="10"/>
        <color rgb="FFFF0000"/>
        <rFont val="Arial"/>
        <family val="2"/>
        <charset val="238"/>
      </rPr>
      <t xml:space="preserve"> </t>
    </r>
    <r>
      <rPr>
        <sz val="10"/>
        <rFont val="Arial"/>
        <family val="2"/>
        <charset val="238"/>
      </rPr>
      <t>0,7 mm. Dveře LTD min. tl. 18 mm naloženy na korpusu. Dveře mají miskové závěsy s úhlem otvírání min. od 95° do 110°. Jedna pevná police a 3 přestavitelné po 32 mm. Podpěry polic kovové válečky. Úchytka hliníková " L" profil s roztečí min. 96 mm. Skříň je uzamykatelná. Dno opatřeno rektifikacemi. Součástí skříňový nástavec s dveřmi 2OH o rozměru 728x800x419 mm, uzamykatelný. Cena vč. dopravy a instalace.</t>
    </r>
  </si>
  <si>
    <r>
      <t>Šatní skříň o rozměru 1800x800x419 mm. Korpus i police LTD min. tl. 18 mm, pohledová záda LTD min. tl. 18 mm. Dno a půda naložena na bocích skříně. Hrany ABS min. tl. 0,7</t>
    </r>
    <r>
      <rPr>
        <b/>
        <sz val="10"/>
        <color rgb="FFFF0000"/>
        <rFont val="Arial"/>
        <family val="2"/>
        <charset val="238"/>
      </rPr>
      <t xml:space="preserve"> </t>
    </r>
    <r>
      <rPr>
        <sz val="10"/>
        <rFont val="Arial"/>
        <family val="2"/>
        <charset val="238"/>
      </rPr>
      <t>mm. Dveře LTD min. tl. 18 mm naloženy na korpusu. Dveře mají miskové závěsy s úhlem otvírání min. od 95° do 110°. Jedna pevná police a výsuv na zavěšení ramínek. Dělící příčka s policemi. Podpěry polic kovové válečky pr. 5 mm. Úchytka hliníková " L" profil s roztečí min 96 mm. Skříň uzamykací jednocestným zámkem. Dno opatřeno rektifikacemi. Cena vč. dopravy a instalace.</t>
    </r>
  </si>
  <si>
    <t>Kombinovaná skříň s dveřmi výšky 5OH o rozměru 1800x800x419 mm. Korpus i police LTD min. tl. 18 mm, pohledová záda LTD min. tl. 18 mm. Dno a půda naložena na bocích skříně. Hrany ABS min. tl. 0,7 mm. Dveře LTD min. tl. 18 mm naloženy na korpusu. Dveře mají miskové závěsy s úhlem otvírání min. od 95° do 110°. Skříň je rozdělena na dvě části. Horní část otevřená 3OH, spodní část s dveřmi výšky 2OH. Jedna police přestavitelná po 32 mm. Podpěry polic kovové válečky. Úchytka hliníková " L" profil s roztečí min. 96 mm. Skříň je uzamykatelná. Dno opatřeno rektifikacemi. Cena vč. dopravy a instalace.</t>
  </si>
  <si>
    <t>Jednodveřová skříň s dveřmi 5OH o rozměru 1800x400x419 mm. Korpus i police LTD tl. 18 mm, pohledová záda LTD min. tl. 18 mm. Dno a půda naložena na bocích skříně. Hrany ABS min. tl. 0,7 mm. Dveře LTD min. tl. 18 mm naloženy na korpusu. Dveře mají miskové závěsy s úhlem otvírání min. od 95° do 110°. Jedna pevná police a 3 přestavitelné po 32 mm. Podpěry polic kovové válečky. Úchytka hliníková " L" profil s roztečí min. 96 mm. Skříň je uzamykatelná. Dno opatřeno rektifikacemi. Cena vč. dopravy a instalace.</t>
  </si>
  <si>
    <t>Skříň s dveřmi 5OH o rozměru 1800x800x419 mm. Korpus i police LTD min. tl. 18 mm, pohledová záda LTD min. tl. 18 mm. Dno a půda naložena na bocích skříně. Hrany ABS min. tl. 0,7 mm. Dveře LTD min. tl. 18 mm naloženy na korpusu. Dveře mají miskové závěsy s úhlem otvírání min. od 95° do 110°. Jedna pevná police a 3 přestavitelné po 32 mm. Podpěry polic kovové válečky. Úchytka hliníková " L" profil s roztečí min. 96 mm. Skříň je uzamykatelná. Dno opatřeno rektifikacemi. Cena vč. dopravy a instalace.</t>
  </si>
  <si>
    <r>
      <t>Nízká skříňka otevřená 2OH o rozměru 735x550x500 mm. Korpus i police LTD min. tl. 18 mm, pohledová záda LTD min. tl. 18 mm. Dno a půda naložena na bocích skříně. Hrany ABS min. tl.</t>
    </r>
    <r>
      <rPr>
        <b/>
        <sz val="10"/>
        <color rgb="FFFF0000"/>
        <rFont val="Arial"/>
        <family val="2"/>
        <charset val="238"/>
      </rPr>
      <t xml:space="preserve"> </t>
    </r>
    <r>
      <rPr>
        <sz val="10"/>
        <rFont val="Arial"/>
        <family val="2"/>
        <charset val="238"/>
      </rPr>
      <t>0,7 mm. Skříň má jednu polici, podpěry polic kovové válečky. Dno opatřeno rektifikacemi. Cena vč. dopravy a instalace.</t>
    </r>
  </si>
  <si>
    <t>Skříň s dveřmi 5OH o rozměru 1800x800x600 mm. Korpus i police LTD min. tl. 18 mm, pohledová záda LTD min. tl. 18 mm. Dno a půda naložena na bocích skříně. Hrany ABS min. tl. 0,7 mm. Dveře LTD min. tl. 18 mm naloženy na korpusu. Dveře mají miskové závěsy s úhlem otvírání min. od 95° do 110°. Jedna pevná police a 3 přestavitelné po 32 mm. Podpěry polic kovové válečky. Úchytka hliníková " L" profil s roztečí min. 96 mm. Skříň je uzamykatelná. Dno opatřeno rektifikacemi. Součástí skříňový nástavec s dveřmi 2OH o rozměru 728x800x600 mm, uzamykatelný.Cena vč. dopravy a instalace.</t>
  </si>
  <si>
    <t>Nízká skříňka otevřená 2OH o rozměru 732x650x370 mm. Korpus i police LTD min. tl. 18 mm, pohledová záda LTD min. tl. 18 mm. Dno a půda naložena na bocích skříně. Hrany ABS min. tl. 0,7 mm. Skříň má jednu polici, podpěry polic kovové válečky. Dno opatřeno rektifikacemi. Cena vč. dopravy a instalace.</t>
  </si>
  <si>
    <t>Skříň s dveřmi o rozměru 1800x600x600 mm. Korpus i police LTD tl. 18 mm, pohledová záda LTD tl. 18 mm. Dno a půda naložena na bocích skříně. Hrany ABS tl. min. 0,7 mm. Dveře LTD tl. 18 mm naloženy na korpusu. Dveře mají miskové závěsy s úhlem otvírání od 95° do 110°. Skříň je opatřena tyčí na ramínka v horní části a v dolní části jedna police. Podpěry polic kovové válečky. Úchytka hliníková " L" profil s roztečí 96 mm. Skříň je uzamykatelná. Dno opatřeno rektifikacemi. Součástí skříňový nástavec s dveřmi 2OH o rozměru 728x600x600 mm, uzamykatelný. Cena vč. dopravy a instalace.</t>
  </si>
  <si>
    <r>
      <t>Skříň s dveřmi 5OH o rozměru 1800x800x600 mm. Korpus i police LTD min. tl. 18 mm, pohledová záda LTD min. tl. 18 mm. Dno a půda naložena na bocích skříně. Hrany ABS min. tl.</t>
    </r>
    <r>
      <rPr>
        <b/>
        <sz val="10"/>
        <color rgb="FFFF0000"/>
        <rFont val="Arial"/>
        <family val="2"/>
        <charset val="238"/>
      </rPr>
      <t xml:space="preserve"> </t>
    </r>
    <r>
      <rPr>
        <sz val="10"/>
        <rFont val="Arial"/>
        <family val="2"/>
        <charset val="238"/>
      </rPr>
      <t>0,7</t>
    </r>
    <r>
      <rPr>
        <b/>
        <sz val="10"/>
        <color rgb="FFFF0000"/>
        <rFont val="Arial"/>
        <family val="2"/>
        <charset val="238"/>
      </rPr>
      <t xml:space="preserve"> </t>
    </r>
    <r>
      <rPr>
        <sz val="10"/>
        <rFont val="Arial"/>
        <family val="2"/>
        <charset val="238"/>
      </rPr>
      <t>mm. Dveře LTD min. tl. 18 mm naloženy na korpusu. Dveře mají miskové závěsy s úhlem otvírání min. od 95° do 110°. Jedna pevná police a 3 přestavitelné po 32 mm. Podpěry polic kovové válečky. Úchytka hliníková " L" profil s roztečí min. 96 mm. Skříň je uzamykatelná. Dno opatřeno rektifikacemi. Součástí skříňový nástavec s dveřmi 2OH o rozměru 728x800x600 mm, uzamykatelný. Cena vč. dopravy a instalace.</t>
    </r>
  </si>
  <si>
    <t>Skříň s dveřmi 5OH o rozměru 1800x800x600 mm. Korpus i police LTD min. tl. 18 mm, pohledová záda LTD min. tl. 18 mm. Dno a půda naložena na bocích skříně. Hrany ABS tl. min. 0,7 mm. Dveře LTD min. tl. 18 mm naloženy na korpusu. Dveře mají miskové závěsy s úhlem otvírání min. od 95° do 110°. Jedna pevná police a 3 přestavitelné po 32 mm. Podpěry polic kovové válečky. Úchytka hliníková " L" profil s roztečí min. 96 mm. Skříň je uzamykatelná. Dno opatřeno rektifikacemi. Součástí skříňový nástavec s dveřmi 2OH o rozměru 728x800x600 mm, uzamykatelný. Celková výška skříně tedy 2528mm. Cena vč. dopravy a instalace.</t>
  </si>
  <si>
    <r>
      <t>Skříň s dveřmi 5OH o rozměru 1800x800x419 mm. Korpus i police LTD min. tl. 18 mm, pohledová záda LTD tl. 18 mm. Dno a půda naložena na bocích skříně. Hrany ABS tl. min.</t>
    </r>
    <r>
      <rPr>
        <b/>
        <sz val="10"/>
        <color rgb="FFFF0000"/>
        <rFont val="Arial"/>
        <family val="2"/>
        <charset val="238"/>
      </rPr>
      <t xml:space="preserve"> </t>
    </r>
    <r>
      <rPr>
        <sz val="10"/>
        <rFont val="Arial"/>
        <family val="2"/>
        <charset val="238"/>
      </rPr>
      <t>0,7 mm. Dveře LTD min. tl.18 mm naloženy na korpusu. Dveře mají miskové závěsy s úhlem otvírání min. od 95° do 110°. Jedna pevná police a 3 přestavitelné po 32 mm. Podpěry polic kovové válečky. Úchytka hliníková " L" profil s roztečí min. 96 mm. Skříň je uzamykatelná. Dno opatřeno rektifikacemi. Součástí skříňový nástavec s dveřmi 2OH o rozměru 728x800x419 mm, uzamykatelný. Cena vč. dopravy a instalace.</t>
    </r>
  </si>
  <si>
    <r>
      <t>Jednodveřová skříň s dveřmi 5OH o rozměru 1800x400x419 mm. Korpus i police LTD min. tl. 18 mm, pohledová záda LTD tl. min.18 mm. Dno a půda naložena na bocích skříně. Hrany ABS tl. min.</t>
    </r>
    <r>
      <rPr>
        <b/>
        <sz val="10"/>
        <color rgb="FFFF0000"/>
        <rFont val="Arial"/>
        <family val="2"/>
        <charset val="238"/>
      </rPr>
      <t xml:space="preserve"> </t>
    </r>
    <r>
      <rPr>
        <sz val="10"/>
        <rFont val="Arial"/>
        <family val="2"/>
        <charset val="238"/>
      </rPr>
      <t>0,7 mm. Dveře LTD min. tl. 18 mm naloženy na korpusu. Dveře mají miskové závěsy s úhlem otvírání min. od 95° do 110°. Jedna pevná police a 3 přestavitelné po 32 mm. Podpěry polic kovové válečky. Úchytka hliníková " L" profil s roztečí min. 96 mm. Skříň je uzamykatelná. Dno opatřeno rektifikacemi. Součástí skříňový nástavec s dveřmi 2OH o rozměru 728x400x419 mm, uzamykatelný. Cena vč. dopravy a instalace.</t>
    </r>
  </si>
  <si>
    <t xml:space="preserve">Žákovská židle na kluzácích/kolečkách, otočná, stabilní výškově stavitelná  pomocí plynového pístu, - rám z hliníkové nohy s plynovou pružinou zakončenou 5-ramenným křížem, práškově lakované trubky. Povrchová úprava podnože komaxit stříbrná nebo chrom. Konstrukce židle musí umožňovat výškovou stavitelnost v rozptylu min.440 - 570 mm. Plastový sedák i opěrák ze 100% strukturovaného polypropylenu - ergonomicky tvarovaná skořepina s efektem vzduchového polštáře, výběr z více berevností, ve skořepině by měl být kruhový otvor pro snadný úchop v horní části opěradla. Výběr z několika velikostí skořepin. Cena vč. dopravy a instalace. </t>
  </si>
  <si>
    <t>Elektrická vestavná trouba trouba - objem alespoň 75 l, madlo,  otočné voliče, alespoň 6 funkcí trouby, horkovzdušné pečení. Cena vč. dopravy, bez zapojení.</t>
  </si>
  <si>
    <t>Indukční varná deska - šířka 600 mm, povrch z černého skla, 9 úrovní nastavení výkonu, 4 indukční varné zóny: 2x cca 160 mm + 2x cca 210 mm, dotykové ovládání pro nastavení výkonu. Cena vč. dopravy, bez zapojení.</t>
  </si>
  <si>
    <t>Žákovská židle výškově stavitelná. Žákovská židle na kolečkách/kluzácích, otočná, stabilní výškově stavitelná  pomocí plynového pístu- rám z hliníkové nohy s plynovou pružinou zakončenou 5-ramenným křížem s kolečky/kluzáky, práškově lakované trubky. Povrchová úprava podnože komaxit stříbrná nebo chrom, bude upřesněno zadavatelem. Konstrukce židle musí umožňovat výškovou stavitelnost v rozptylu 440 - 570 mm. Plastový sedák i opěrák ze 100% strukturovaného polypropylenu - ergonomicky tvarovaná skořepina s efektem vzduchového polštáře, výběr z více barevných odstínů. Ve skořepině by měl být kruhový otvor pro snadný úchop v horní části opěradla. Velikost skořepin min. ve 2 velikostech. Cena vč. dopravy a instalace.</t>
  </si>
  <si>
    <t>Pracovní stůl o rozměru 735x1400x735 mm s kovovou podnoží tvaru C, která je tvořena plochooválnými profily a střední částí - stojnou, která je uzpůsobena pro skryté vedení kabelových rozvodů, stojna podnože je vybavena odnímatelnýmy kryty v barvě konstrukce. Stojny jsou pod stolovou deskou propojeny teleskopickým kabelovým mostem pro uložení kabeláže. Podnož je opatřena rektifikacemi pro vyrovnání nerovnosti podlahy. Podnož je povrchově upravena vypalovanou práškovou barvou v odstínu RAL 9006 stříbrná. Stolová deska z LTD min. tl. 25mm, hrana ABS 2mm, v desce 1x průchodka o průměru min. 70 mm. Cena vč. dopravy a instalace.</t>
  </si>
  <si>
    <t xml:space="preserve">Dvoumístný žákovský stůl 
</t>
  </si>
  <si>
    <t>Žákovská židle s výškovým nastavením pomocí imbusových šroubů. Částečně svařovaná ocelová konstrukce, profily plochooválného průřezu o rozměrech 41x21 mm a 34x17, jäkl 30x15 mm, tl. stěny 1,4 mm. Povrchová úprava práškovou vypalovanou barvou dle vzorníku RAL. Překližkový sedák a opěrák z bukových dýh tl. 7 mm, potaženo CPL laminátem pro větší odolnost materiálu proti oděru sedáku a opěráku. CPL laminát v dekoru břízy nebo ve světle šedé barvě. Opěrák s 3D ohybem pro správnou ergonomii páteře, sedák vpředu zakončen kolenním ohybem. Pod sedákem umístěny plastové prvky pro zavěšení židle do drátěného koše pod lavicí. Zakončení nosných profilů opěráků. Plastové kluzáky proti poškrábání podlahy v šedé barvě. Možnost výběru barevného provedení konstrukce z pěti základních barev dle vzorníku RAL.
Uchazeč je povinen certifikát předložit na vyžádání. Cena včetně dopravy a instalace.</t>
  </si>
  <si>
    <t>Žákovská lavice s výškovým nastavením pomocí imbusových šroubů. Částečně svařovaná ocelová konstrukce, profily plochooválného průřezu o rozměrech 41x21 mm a 34x17, jäkl 30x20 mm, tl. stěny 1,4 mm. Povrchová úprava práškovou vypalovanou barvou dle vzorníku RAL.  Plastové kluzáky proti poškrábání podlahy v šedé barvě. Stolová deska LTD tl. 18 mm, olepená ABS hranou tl. 2 mm. Ke konstrukci je deska lavice připevněna formou závrtných matic a metrických šroubů. Pod deskou lavice jsou umístěny drátěné odkládací koše, které současně slouží pro uložení žákovských židlí. Na bocích konstrukce jsou navařeny drátěné háčky pro zavěšení aktovek. Možnost výběru barevného provedení konstrukce z pěti základních barev dle vzorníku RAL. Rozměr: 1300x500 mm. Cena vč. dopravy a instalace.</t>
  </si>
  <si>
    <t>Žákovská lavice s výškovým nastavením pomocí imbusových šroubů. Částečně svařovaná ocelová konstrukce, profily plochooválného průřezu o rozměrech 41x21 mm a 34x17, jäkl 30x20 mm, tl. stěny 1,4 mm. Povrchová úprava práškovou vypalovanou barvou dle vzorníku RAL.  Plastové kluzáky proti poškrábání podlahy v šedé barvě. Stolová deska LTD tl. 18 mm, olepená ABS hranou tl. 2 mm. Ke konstrukci je deska lavice připevněna formou závrtných matic a metrických šroubů. Pod deskou lavice jsou umístěny drátěné odkládací koše, které současně slouží pro uložení žákovských židlí. Na bocích konstrukce jsou navařeny drátěné háčky pro zavěšení aktovek. Možnost výběru barevného provedení konstrukce z pěti základních barev dle vzorníku RAL. Rozměr: 700x500 mm. Cena vč. dopravy a instalace.</t>
  </si>
  <si>
    <t>Žákovská dílenská stolička. Pevný čtyřhranný rám vyrobený z kulaté ocelové trubky o průměru 14 mm, se čtyřmi příčníky o průměru 12 mm, přivařenými na různé výšky, použitelné jako opěrky nohou pro odlišné výšky těla. Ocelové díly mají povrchovou úpravu vypalovanou přáškovou barvou - výběr min. z 8 barev. Sedák buková překližka mořená až do 10 různých barev, tl. 11,5 mm, průměr sedáku 350 mm. Stohovatelná. Výběr alespoň ze 4 výšek. Cena včetně dopravy a instalace.</t>
  </si>
  <si>
    <t>Skříň žákovská s dveřmi výšky 5OH. Rozměry: 1803x 800x480 mm. Korpus skříně vč. zad a polic bude vyroben z LTD min.  tl. 18 mm, korpus lepený, všechny hrany olepeny ABS hranou min. tl. 2 mm, vyjma bočních hran půdy a dna, zde plastová hrana min. tl. 0,8 mm. Půda je naložená na boky skříně. Korpus lepený na kolíkové spoje. Police musí být výškově stavitelné, podpěry polic zabraňující jejich vysunutí. Bezpečnostní panty bez viditelných šroubů včetně tlumičů pro pomalé dovírání dveří. Dveře LTD min. tl. 18 mm, opatřeny zapuštěnou úchytkou, která je osazena v dveřním křídle. Úchytka zakrývá celý otvor po frézování, aby nedošlo ke zranění prstů při manipulaci s dvířky. Skříň je rozdělena na dvě části, horní část 3OH s dveřmi, které jsou opatřeny bezpečnostním sklem v rámu z LTD, spodní část 2OH s dveřmi. Dno skříně opatřeno rektifikacemi pro vyrovnání nerovnosti podlah. Součástí skříňový nástavec s dveřmi výšky 2OH o rozměru 730x800x480 mm. Cena vč. dopravy a instalace.</t>
  </si>
  <si>
    <t>Skříň žákovská s dveřmi výšky 5OH o rozměru 1803x800x580 mm. Korpus skříně vč. zad a polic bude vyroben z LTD  tl. 18 mm, korpus lepený, všechny hrany olepeny ABS hranou min. tl. 2 mm, vyjma bočních hran půdy a dna, zde plastová hrana min. tl. 0,8 mm. Půda je naložená na boky skříně. Police musí být výškově stavitelné, podpěry polic zabraňující jejich vysunutí. Bezpečnostní panty bez viditelných šroubů včetně tlumičů pro pomalé dovírání dveří. Dveře LTD min. tl. 18 mm, opatřeny zapuštěnou úchytkou, která je osazena v dveřním křídle. Úchytka zakrývá celý otvor po frézování, aby nedošlo ke zranění prstů při manipulaci s dvířky. Dno skříně opatřeno rektifikacemi pro vyrovnání nerovnosti podlah. Součástí skříňový nástavec s dveřmi 2OH o rozměru 730x800x580 mm. Cena vč. dopravy a instalace.</t>
  </si>
  <si>
    <t>Pracovní stůl o rozměru 735x1400x700 mm s kovovou podnoží tvaru C, která je tvořena plochooválnými profily a střední částí - stojnou, která je uzpůsobena pro skryté vedení kabelových rozvodů, stojna podnože je vybavena odnímatelnýmy kryty v barvě konstrukce. Stojny jsou pod stolovou deskou propojeny teleskopickým kabelovým mostem pro uložení kabeláže. Podnož je opatřena rektifikacemi pro vyrovnání nerovnosti podlahy. Podnož je povrchově upravena vypalovanou práškovou barvou v odstínu RAL 9006 stříbrná. Stolová deska z LTD min. tl. 25mm, hrana ABS 2mm. 1x průchodka. Cena vč. dopravy a instalace.</t>
  </si>
  <si>
    <r>
      <t>Jednodveřová skříň s dveřmi 5OH o orientačním rozměru 1800x400x519 mm. Korpus i police LTD min. tl. 18 mm, pohledová záda LTD min. tl. 18 mm. Dno a půda naložena na bocích skříně. Hrany ABS min. tl.</t>
    </r>
    <r>
      <rPr>
        <b/>
        <sz val="10"/>
        <color rgb="FFFF0000"/>
        <rFont val="Arial"/>
        <family val="2"/>
        <charset val="238"/>
      </rPr>
      <t xml:space="preserve"> </t>
    </r>
    <r>
      <rPr>
        <sz val="10"/>
        <rFont val="Arial"/>
        <family val="2"/>
        <charset val="238"/>
      </rPr>
      <t>0,7 mm. Dveře LTD min. tl. 18 mm naloženy na korpusu. Dveře mají miskové závěsy s úhlem otvírání min. od 95° do 110°. Jedna pevná police a 3 přestavitelné po 32 mm. Podpěry polic kovové válečky. Úchytka hliníková " L" profil s roztečí min. 96 mm. Skříň je uzamykatelná. Dno opatřeno rektifikacemi. Součástí skříňový nástavec s dveřmi 2OH o rozměru 728x400x519 mm, uzamykatelný. Cena vč. dopravy a instalace.</t>
    </r>
  </si>
  <si>
    <t>Nízká skříňka otevřená 3OH o rozměru 1096x600x700 mm. Korpus i police LTD min. tl. 18 mm, pohledová záda LTD min. tl. 18 mm. Dno a půda naložena na bocích skříně. Hrany ABS tl. min. 0,7 mm. Skříň má dvě police, podpěry polic kovové válečky. Dno opatřeno rektifikacemi. Cena vč. dopravy a instalace.</t>
  </si>
  <si>
    <r>
      <t>Podstavná - vestavná lednice s mrazákem,  energetická třída F. Uchazeč doloží podrobnou technickou specifikaci výrobku, kterým hodlá zakázku plnit. Cena vč. dopravy a instalace.</t>
    </r>
    <r>
      <rPr>
        <b/>
        <sz val="10"/>
        <color rgb="FFFF0000"/>
        <rFont val="Arial"/>
        <family val="2"/>
        <charset val="238"/>
      </rPr>
      <t xml:space="preserve"> </t>
    </r>
  </si>
  <si>
    <t>Pracovní stůl o rozměru 735x1400x700 mm s kovovou podnoží tvaru C, která je tvořena plochooválnými profily a střední částí - stojnou, která je uzpůsobena pro skryté vedení kabelových rozvodů, stojna podnože je vybavena odnímatelnýmy kryty v barvě konstrukce. Stojny jsou pod stolovou deskou propojeny teleskopickým kabelovým mostem pro uložení kabeláže. Podnož je opatřena rektifikacemi pro vyrovnání nerovnosti podlahy. Podnož je povrchově upravena vypalovanou práškovou barvou v odstínu RAL 9006 stříbrná. Stolová deska z LTD min. tl. 25mm, hrana ABS 2mm. 1x průchodky/stůl. Cena vč. dopravy a instalace.</t>
  </si>
  <si>
    <t>Pracovní stůl o rozměru 735x1600x700 mm s kovovou podnoží tvaru C, která je tvořena plochooválnými profily a střední částí - stojnou, která je uzpůsobena pro skryté vedení kabelových rozvodů, stojna podnože je vybavena odnímatelnýmy kryty v barvě konstrukce. Stojny jsou pod stolovou deskou propojeny teleskopickým kabelovým mostem pro uložení kabeláže. Podnož je opatřena rektifikacemi pro vyrovnání nerovnosti podlahy. Podnož je povrchově upravena vypalovanou práškovou barvou v odstínu RAL 9006 stříbrná. Stolová deska z LTD min. tl. 25mm, hrana ABS 2mm. 1x průchodka. Cena vč. dopravy a instalace.</t>
  </si>
  <si>
    <t>Skříň s dveřmi o rozměru 1800x600x600 mm. Korpus i police LTD min. tl. 18 mm, pohledová záda LTD min. tl. 18 mm. Dno a půda naložena na bocích skříně. Hrany ABS min. tl. 0,7 mm. Dveře LTD min. tl. 18 mm naloženy na korpusu. Dveře mají miskové závěsy s úhlem otvírání min. od 95° do 110°. Skříň je opatřena tyčí na ramínka v horní části a v dolní části jedna police. Podpěry polic kovové válečky. Úchytka hliníková " L" profil s roztečí min. 96 mm. Skříň je uzamykatelná. Dno opatřeno rektifikacemi. Součástí skříňový nástavec s dveřmi 2OH o rozměru 728x600x600 mm, uzamykatelný. Cena vč. dopravy a instalace.</t>
  </si>
  <si>
    <t>Nízká skříňka otevřená 3OH o rozměru 1096x600x700 mm. Korpus i police LTD min. tl. 18 mm, pohledová záda LTD min. tl. 18 mm. Dno a půda naložena na bocích skříně. Hrany ABS min. tl. 0,7 mm. Skříň má dvě police, podpěry polic kovové válečky. Dno opatřeno rektifikacemi. Cena vč. dopravy a instalace.</t>
  </si>
  <si>
    <t>Jednodveřová skříň s dveřmi 5OH o rozměru 1800x400x600 mm. Korpus i police LTD min. tl. 18 mm, pohledová záda LTD min. tl. 8 mm. Dno a půda naložena na bocích skříně. Hrany ABS min. tl. 0,7 mm. Dveře LTD min. tl. 18 mm naloženy na korpusu. Dveře mají miskové závěsy s úhlem otvírání min. od 95° do 110°. Jedna pevná police a 3 přestavitelné po 32 mm. Podpěry polic kovové válečky. Úchytka hliníková " L" profil s roztečí min. 96 mm. Skříň je uzamykatelná. Dno opatřeno rektifikacemi. Součástí skříňový nástavec s dveřmi 2OH o rozměru 728x400x600 mm, uzamykatelný. Cena vč. dopravy a instalace.</t>
  </si>
  <si>
    <t>Zrcadlo na nalepení na zeď, orientační rozměry 800x600 mm. Nutno mít od školy nachystán podklad.</t>
  </si>
  <si>
    <t>Učitelská židle výškově stavitelná. Učitelská židle na kolečkách, otočná, stabilní výškově stavitelná  pomocí plynového pístu - rám z hliníkové nohy s plynovou pružinou zakončenou 5-ramenným křížem s kolečky, práškově lakované trubky. Povrchová úprava podnože komaxit stříbrná nebo chrom. Konstrukce židle musí umožňovat výškovou stavitelnost v rozptylu min. 440 - 570 mm. Plastový sedák i opěrák ze 100% strukturovaného polypropylenu - ergonomicky tvarovaná skořepina s efektem vzduchového polštáře v barevné škále min.5 odstínů odstínů, ve skořepině bude kruhový otvor pro snadný úchop v horní části opěradla. Cena vč. dopravy a instalace.</t>
  </si>
  <si>
    <t xml:space="preserve">Židle na kluzácích/kolečkách, otočná, stabilní výškově stavitelná  pomocí plynového pístu - rám z hliníkové nohy s plynovou pružinou zakončenou 5-ramenným křížem s kolečky/kluzáky, práškově lakované trubky. Povrchová úprava podnože komaxit stříbrná nebo chrom. Konstrukce židle musí umožňovat výškovou stavitelnost v rozptylu min. 440 - 570 mm. Plastový sedák i opěrák ze 100% strukturovaného polypropylenu - ergonomicky tvarovaná skořepina s efektem vzduchového polštáře v barevné škále - výběr min. z 8 odstínů, ve skořepině musí být kruhový otvor pro snadný úchop v horní části opěradla. Velikost skořepin min. ve 2 velikostech. Cena vč. dopravy a instalace. </t>
  </si>
  <si>
    <t>Skříň žákovská s dveřmi výšky 2OH, rozměry 735x800x480 mm (nutno zaměřit). Korpus skříně vč. zad a polic bude vyroben z LTD min. tl. 18 mm, korpus lepený, všechny hrany olepeny ABS hranou min. tl. 2 mm, vyjma bočních hran půdy a dna, zde plastová hrana tl. min. 0,8 mm. Půda je naložená na boky skříně. Police musí být výškově stavitelné, podpěry polic zabraňující jejich vysunutí. Bezpečnostní panty bez viditelných šroubů včetně tlumičů pro pomalé dovírání dveří. Dveře LTD min. tl. 18 mm, opatřeny zapuštěnou úchytkou, která je osazena v dveřním křídle. Úchytka zakrývá celý otvor po frézování, aby nedošlo ke zranění prstů při manipulaci s dvířky. Dno skříně opatřeno rektifikacemi pro vyrovnání nerovnosti podlah. Cena vč. dopravy a instalace.</t>
  </si>
  <si>
    <t xml:space="preserve">Systém velké akustické nástěnky. Absorbce pohlcující zvuk pro zkvalitnění akustiky prostoru. Instalace na stěnu. Orientační rozměr: 2400x1200x30 mm. Cena vč. dopravy a instalace. </t>
  </si>
  <si>
    <t>Pracovní stůl o orientačním rozměru 735x1400x700 mm (nutno zaměřit) s kovovou podnoží tvaru C, která je tvořena plochooválnými profily a střední částí - stojnou, která je uzpůsobena pro skryté vedení kabelových rozvodů, stojna podnože je vybavena odnímatelnýmy kryty v barvě konstrukce. Stojny jsou pod stolovou deskou propojeny teleskopickým kabelovým mostem pro uložení kabeláže. Podnož je opatřena rektifikacemi pro vyrovnání nerovnosti podlahy. Podnož je povrchově upravena vypalovanou práškovou barvou v odstínu RAL 9006 stříbrná. Stolová deska z LTD min. tl. 25mm, hrana ABS min. 2 mm.Cena vč. dopravy a instalace.</t>
  </si>
  <si>
    <r>
      <t xml:space="preserve">Kuchyňská sestava o celkových rozměrech cca </t>
    </r>
    <r>
      <rPr>
        <sz val="10"/>
        <color theme="1"/>
        <rFont val="Arial"/>
        <family val="2"/>
        <charset val="238"/>
      </rPr>
      <t>2175</t>
    </r>
    <r>
      <rPr>
        <sz val="10"/>
        <rFont val="Arial"/>
        <family val="2"/>
        <charset val="238"/>
      </rPr>
      <t>x3070x600 mm (zaměřit na místě). Výška pracovní plochy max. 900 mm. Pracovní plocha z postformingové desky min.tl. 38 mm. Zástěna z LTD min. tl. 9 mm vyplňuje plochu mezi pracovní deskou a spodní hranou horních skříněk. Zástěna v dekoru pracovní desky. Spára mezi pracovní deskou a zástěnou zasilikonována. Korpus skříněk z LTD min. tl. 18 mm, ABS hrana min. tl. 0,8 mm lepena PUR lepidlem. Dvířka a čela zásuvek z LTD min. tl. 18 mm, ABS hrana min. tl. 2 mm lepena PUR lepidlem. Záda skříněk HDF-LAK min. tl. 2,5 mm. Skříňky jsou opatřeny plastovými výškově stavitelnými nožkami. Úchytky kovové, v povrchové úpravě chrom. Úchytka má zaoblené hrany aby nedošlo ke zranění. Soklová lišta po celé délce sestavy z LTD min. tl. 18 mm, ABS hrana min. tl. 0,8 mm lepena PUR lepidlem. Sestavu tvoří: 1x dvoudveřová dřezová skříňka š. 900 mm, 1x dvířka pro vestavnou myčku š. 600 mm, 1x zásuvková skříňka se třemi zásuvkami š. 600 mm, 1x skříňka pro vestavnou troubu š. 600 mm, 1x jednodveřová skříňka š. 300 mm; horní část: 1x jednodveřová skříňka š. 300 mm, 1x skříňka s výklopem umístěná nad digestoří š. 600 mm,</t>
    </r>
    <r>
      <rPr>
        <b/>
        <sz val="10"/>
        <color rgb="FFFF0000"/>
        <rFont val="Arial"/>
        <family val="2"/>
        <charset val="238"/>
      </rPr>
      <t xml:space="preserve"> </t>
    </r>
    <r>
      <rPr>
        <sz val="10"/>
        <color theme="1"/>
        <rFont val="Arial"/>
        <family val="2"/>
        <charset val="238"/>
      </rPr>
      <t>1x dvoudveřová skříňka š. 600 mm</t>
    </r>
    <r>
      <rPr>
        <sz val="10"/>
        <rFont val="Arial"/>
        <family val="2"/>
        <charset val="238"/>
      </rPr>
      <t>, 1x skříňka pro vestavnou mikrovlnnou troubu š. 600 mm,</t>
    </r>
    <r>
      <rPr>
        <sz val="10"/>
        <color theme="1"/>
        <rFont val="Arial"/>
        <family val="2"/>
        <charset val="238"/>
      </rPr>
      <t xml:space="preserve"> 2x jednodveřová skříňka</t>
    </r>
    <r>
      <rPr>
        <b/>
        <sz val="10"/>
        <color rgb="FFFF0000"/>
        <rFont val="Arial"/>
        <family val="2"/>
        <charset val="238"/>
      </rPr>
      <t xml:space="preserve"> </t>
    </r>
    <r>
      <rPr>
        <sz val="10"/>
        <color theme="1"/>
        <rFont val="Arial"/>
        <family val="2"/>
        <charset val="238"/>
      </rPr>
      <t>š. 450 mm</t>
    </r>
    <r>
      <rPr>
        <sz val="10"/>
        <rFont val="Arial"/>
        <family val="2"/>
        <charset val="238"/>
      </rPr>
      <t>. Horní skříňky opatřeny LED páskem s dostačujícím osvětlením pracovní plochy dle norem. Součástí vybavení linky je 1x nerezový dřez s odkapem; 1x stojánková tlaková baterie - páková směšovací. Spotřebiče nejsou součástí této položky. Možnost výběru barevného provedení kuchyňské linky z více základních dekorů/barev pro LTD a postformingovou desku se zástěnou. Cena vč. dopravy a instalace, bez zapojení vody, odpadu a elektra.</t>
    </r>
  </si>
  <si>
    <r>
      <t>Kuchyňská sestava o celkových rozměrech cca</t>
    </r>
    <r>
      <rPr>
        <sz val="10"/>
        <color theme="1"/>
        <rFont val="Arial"/>
        <family val="2"/>
        <charset val="238"/>
      </rPr>
      <t xml:space="preserve"> 2175</t>
    </r>
    <r>
      <rPr>
        <sz val="10"/>
        <rFont val="Arial"/>
        <family val="2"/>
        <charset val="238"/>
      </rPr>
      <t>x5740x600 mm (nutno zaměřit na místě). Výška pracovní plochy 863 mm. Pracovní plocha z postformingové desky min.tl. 38 mm. Zástěna z LTD min. tl. 9 mm vyplňuje plochu mezi pracovní deskou a spodní hranou horních skříněk. Zástěna v dekoru pracovní desky. Spára mezi pracovní deskou a zástěnou zasilikonována. Korpus skříněk z LTD min. tl. 18 mm, ABS hrana min. tl. 0,8 mm lepena PUR lepidlem. Dvířka a čela zásuvek z LTD min. tl. 18 mm, ABS hrana min. tl. 2 mm lepena PUR lepidlem. Záda skříněk HDF-LAK min. tl. 2,5 mm. Skříňky jsou opatřeny plastovými výškově stavitelnými nožkami. Úchytky kovové, v povrchové úpravě chrom. Úchytka má zaoblené hrany aby nedošlo ke zranění. Soklová lišta po celé délce sestavy z LTD min. tl. 18 mm, ABS hrana min. tl. 0,8 mm lepena PUR lepidlem. Sestavu tvoří: 1x dvoudveřová dřezová skříňka š. 900 mm, dvířka pro vestavnou myčku š. 600 mm, 2x zásuvková skříňka se třemi zásuvkami š. 600 mm, 2x skříňka pro vestavnou troubu š. 600 mm, 3x jednodveřová skříňka š. 600 mm</t>
    </r>
    <r>
      <rPr>
        <sz val="10"/>
        <color theme="1"/>
        <rFont val="Arial"/>
        <family val="2"/>
        <charset val="238"/>
      </rPr>
      <t xml:space="preserve"> (2x skříňka pro sorter - včetně sorterů</t>
    </r>
    <r>
      <rPr>
        <sz val="10"/>
        <rFont val="Arial"/>
        <family val="2"/>
        <charset val="238"/>
      </rPr>
      <t>); horní část: 2x skříňka s výklopem umístěná nad digestoří š. 600 mm,</t>
    </r>
    <r>
      <rPr>
        <sz val="10"/>
        <color theme="1"/>
        <rFont val="Arial"/>
        <family val="2"/>
        <charset val="238"/>
      </rPr>
      <t xml:space="preserve"> 4x dvoudveřová skříňka š. 600 mm</t>
    </r>
    <r>
      <rPr>
        <sz val="10"/>
        <rFont val="Arial"/>
        <family val="2"/>
        <charset val="238"/>
      </rPr>
      <t xml:space="preserve">, 2x skříňka pro vestavnou mikrovlnnou troubu š. 600 mm, </t>
    </r>
    <r>
      <rPr>
        <sz val="10"/>
        <color theme="1"/>
        <rFont val="Arial"/>
        <family val="2"/>
        <charset val="238"/>
      </rPr>
      <t xml:space="preserve">2x jednodvéřová skříňka š. 450 mm. </t>
    </r>
    <r>
      <rPr>
        <sz val="10"/>
        <rFont val="Arial"/>
        <family val="2"/>
        <charset val="238"/>
      </rPr>
      <t>Horní skříňky opatřeny LED páskem s dostačujícím osvětlením pracovní plochy dle norem. Součástí vybavení linky je 1x dvojitý nerezový dřez s odkapem; 1x stojánková tlaková baterie - páková směšovací. Spotřebiče nejsou součástí této položky. Možnost výběru barevného provedení kuchyňské linky z několika základních typů dekorů/barev pro LTD a postformingovou desku se zástěnou. Cena vč. dopravy a instalace, bez zapojení vody, odpadů, popř. elektra.</t>
    </r>
  </si>
  <si>
    <r>
      <t>Multimediální katedra učitele s výsuvným systémem. Rozměry 760x1600x680 mm. Stolová deska LTD min. tl. 25 mm opatřená ABS hranou tl. 2 mm, hrana lepena PUR lepidlem. V pravé části katedry uzamykatelná skříňka, ve které je umístěno ovládání zvedacích sloupků - 1x tlačítko pro výsuv monitorů v katedře, 1x tlačítko pro nezávislé ovládání příslušného počtu sestav žákovských stolů. Korpusy skříněk vč. zad a polic z LTD min. tl. 18 mm, všechny hrany olepeny ABS hranou min. tl. 0,8 mm. Dno skříňky vyjímatelné, upevněné demontovatelným spojem. V zadní části dno ustoupeno od zad skříňky min. o 100 mm kvůli vedení kabeláže. Ve skříňce umístěna 1x výškově stavitelná police s podpěrami zabraňujícími jejímu vysunutí. Police je od zad skříňky ustoupena min. o 55 mm. Dveře z LTD min. tl. 18 mm s ABS hranou tl. 2 mm. Dveře opatřeny zapuštěnou úchytkou, která je nasazena na hranu dvířek a kopíruje jejich tvar. Úchytka zakrývá otvor po frézování, aby nedošlo ke zranění prstů při manipulaci s dvířky. Ve spodní části dvířek a vnejším boku skříňky hliníková větrací mřížka pro cirkulaci vzduchu. V levé části otevřená skříňka se třemi výškově stavitenými policemi, podpěry polic zabraňují jejich vysunutí. 5x plastová průchodka umožňující vedení kabeláže ve všech prostorách katedry. Za falešnými zády je přes celou šířku katedry prostor na elektrický výsuvný systém s monitory. Přístup do dutiny s výsuvem pomocí uzamykatelných revizních dvířek z LTD min. tl. 18 mm z vnitřní části stolu. Prostor je z horní části zakrytý víkem z LTD min. tl. 18 mm s funkcí samočinného uzavírání a otevírání. Po uzavření je výklopné víko automaticky zajištěno proti otevření. Dvířka a výklopné víko olepeny ABS hranou tl. 2 mm, hrana lepena PUR lepidlem. Výsuv monitorů je zajištěn pomocí třídílných zvedacích sloupků s motorovým pohonem s antikolizním bezpečnostním systémem. Max. tah 800 N. Programovatelná výška zdvihu. Plynulý a tichý chod. (2ks sloupku pro jednu katedru). Katedra s výsuvným systémem je dále vybavena adaptéry pro uchycení sloupků k podložce, adaptéry pro uchycení monitorů, mechanismem pro samočinné otevírání a uzavírání víka a profilovanými policemi z ocelového plechu min. tl. 2 mm. povrchově upravenou vypalovanou práškovou barvou dle vzorníku RAL. Police jsou výsuvné společně se sloupky, profilované police umožňují uložení klávesnice a myši. Součástí je montážní a spojovací materiál. Cena vč. dopravy a instalace, bez zapojení elektro.</t>
    </r>
    <r>
      <rPr>
        <b/>
        <sz val="10"/>
        <color rgb="FFFF0000"/>
        <rFont val="Arial"/>
        <family val="2"/>
        <charset val="238"/>
      </rPr>
      <t xml:space="preserve"> </t>
    </r>
    <r>
      <rPr>
        <sz val="10"/>
        <rFont val="Arial"/>
        <family val="2"/>
        <charset val="238"/>
      </rPr>
      <t xml:space="preserve">
</t>
    </r>
  </si>
  <si>
    <t>Dvoumístný žákovský stůl s výsuvným systémem. Rozměry 760x1600x700 mm. Stolová deska LTD min. tl. 25 mm opatřená ABS hranou tl. 2 mm, hrana lepena PUR lepidlem. Korpus z LTD min. tl. 18 mm, korpus lepený, všechny hrany olepeny ABS hranou min. tl. 0,8 mm, hrana lepena PUR lepidlem. 4x plastová průchodka umožňující vedení kabeláže mezi jednotlivými stoly. Přístup do dutiny s výsuvem pomocí uzamykatelných revizních dvířek z LTD min. tl. 18 mm z vnitřní části stolu. Prostor je z horní části zakrytý deskou z LTD min. tl. 18 mm s funkcí samočinného uzavírání a otevírání. Po uzavření je výklopná deska automaticky zajištěna proti otevření. Dvířka a výklopná deska olepeny ABS hranou tl. 2 mm, hrana lepena PUR lepidlem. Výsuv monitorů je zajištěn pomocí třídílného zvedacího sloupku s motorovým pohonem s antikolizním bezpečnostním systémem. Max. tah 800 N. Programovatelná výška zdvihu. Plynulý a tichý chod. Stůl s výsuvným systémem je dále vybaven adaptérem pro uchycení sloupku k podložce, adaptéry pro uchycení monitorů, mechanismem pro samočinné otevírání a uzavírání víka a profilovanou policí z ocelového plechu min. tl. 2 mm. povrchově upravenou vypalovanou práškovou barvou dle vzorníku RAL. Police je výsuvná společně se sloupkem, profilovaná police umožňuje uložení klávesnice a myši. Součásti je montážní a spojovací materiál. Součástí dodávky je instalační sada pro učebnu s výsuvnými stoly včetně propojení katedry s žákovskými stoly a osazení katedry ovládáním výsuvu stolových řad, montáž učebny a zaškolení zaměstnanců.Bez zapojení elektro. Cena včetně dopravy a montáže</t>
  </si>
  <si>
    <t xml:space="preserve">Žákovský třímístný stůl o rozměru 750x2000x600 mm. Stůl je tvořen samonosnou rámovou kovovou podnoží, která bude vedena po celém obvodu desky, sestavena z ocelových profilů min. 40x40 mm včetně rektifikací pro vyrovnání nerovností podlahy. Stolová deska HPL tl. min. 19,6 mm. Kovové prvky v RAL9006 stříbrná. Součástí stolové desky uzamykatelná schránka pro přípojná místa rozvody slaboproudu vedené podlahou jsou do schránek vedeny skrytě stolovou podnoží a osazeným parapetním žlabem. Každý panel zahrnuje: 1x výklopná uzamykatelná schránka/box pro přípojná místa, uzamykání elektromagnetickým zámkem ovládaným z demonstračního stolu učitele. Odemykací napětí zámku : 8-12 V DC(stačí imluls cca 1 vteřina), impulsní odběr proudu : 1,5A při 12V, 1A při 8 V. Průběžný box z LTD min. 18 mm s ABS hranou min. tl 2.mm umožňující rozvod kabeláže od nohy k dvířkům a zároveň tvoří krycí lub mezi nohami. Umístěn parapetní žlab min.90x55 mm-umožňující vkládat různé moduly el. zásuvek. Zámek a parapetní žlab je součástí dodávky nábytku, propojení s demostračním stolem dodávka elektra.  
Příprava prostupů pro elektro. Nábytková příprava, rozvody a zapojení - stavba, zdroje nejsou součástí dodávky nábytku. Nohy mají rektifikaci a součástí dodávky je i ukotvení stolů do podlahy pomocí úhelníků ve stejné povrchové úpravě jako podnož stolu. Cena vč. dopravy, bez zapojení elektro-rozvodů.
</t>
  </si>
  <si>
    <t xml:space="preserve">Mikrovlnná trouba vestavná do skříňky. Objem orientačně 20 litrů. Intuitivní ovládání pomocí dvou ergonomických otočných voličů, 5 stupňů nastavení výkonu včetně rozmrazování, časovač na 1 až 35 min., zvukový signál konce programu, vnitřní osvětlení, výkon mikrovln 800 W, Orientační rozměry vnitřního prostoru (V x Š x H, cm): 19,5 x 28 x 27,5 cm. </t>
  </si>
  <si>
    <t xml:space="preserve">Katedra učitele s uzamykatelnou skříňkou. Rozměry katedry: v. 760 mm, š. 1400 mm, hl. 600 mm. Pracovní deska LTD min. tl. 25 mm opatřená ABS hranou tl. 2 mm lepenou PUR lepidlem. V pracovní desce je 1x průchodka min. průměr 70 mm. V pravé části katedry umístěna 1x skříňka na soklu. Vnitřní rozměry skříňky: v. 640 mm, š. 520 mm, hl. 539 mm. Součástí skříňky je 2x výškově stavitelná police zkrácená pro snadné vedení kabeláže. Podpěry polic s trnem zabraňují jejímu vysunutí. Korpus skříňky vč. zad a polic z LTD min. tl. 18 mm, korpus lepený, všechny hrany olepeny ABS hranou min. tl. 0,8 mm. Ve vnějším boku skříňky je hliníková větrací mřížka pro odvod teplého vzduchu. Dno skříňky je vyjímatelné, upevněno demontovatelným spojem. V zadní části dna výřez pro vedení kabelů z podlahové krabice, v přední části je dno ustoupené kvůli průchodu studeného vzduchu. Dvířka z LTD min. tl. 18 mm s ABS hranou 2 mm, opatřena zapuštěnou úchytkou, která je nasazena na hranu dvířek a kopíruje jejich tvar. Úchytka zakrývá otvor po frézování, aby nedošlo ke zranění prstů při manipulaci s dvířky. Skříňka je uzamykatelná jednocestným zámkem. Možnost výběru barevného provedení z několika základních typů dekorů/barev. Cena včetně dopravy a instalace.
</t>
  </si>
  <si>
    <r>
      <t>Pracovní pult o rozměru 900x3920x600 mm. Pracovní pult tvoří pracovní deska postforming min. tl. 38 mm. Spodní skříňky: 1x dvoudveřová skříňka o š. 800 mm, 2x dvoudveřová dřezová skříňka o š. 600 mm, 1x zásuvková skříňka se třemi zásuvkami o š. 600 mm, 2x jednodveřová skříňka š. 600 mm. Korpusy skříněk vč. zad a polic z LTD min. tl. 18 mm, korpus lepený, všechny hrany olepeny ABS hranou min. tl. 0,8 mm. Police musí být výškově stavitelné, podpěry polic zabraňující jejich vysunutí. Bezpečnostní panty bez viditelných šroubů včetně tlumičů pro pomalé dovírání dveří. Dveře LTD min. tl. 18 mm, opatřeny zapuštěnou úchytkou, která je osazena v dveřním křídle. Úchytka zakrývá celý otvor po frézování, aby nedošlo ke zranění prstů při manipulaci s dvířky. Všechny skříňky a zásuvky jsou uzamykatelné jednocestnými zámky na stejný klíč. Ve spodní části nožičky zakrytované soklem z LTD min. tl. 18 mm s hranou ABS min. tl. 0,8 mm. Pracovní pult disponuje 2x nerezovým dřezem</t>
    </r>
    <r>
      <rPr>
        <sz val="10"/>
        <color theme="1"/>
        <rFont val="Arial"/>
        <family val="2"/>
        <charset val="238"/>
      </rPr>
      <t xml:space="preserve"> s pákovou baterií, </t>
    </r>
    <r>
      <rPr>
        <sz val="10"/>
        <rFont val="Arial"/>
        <family val="2"/>
        <charset val="238"/>
      </rPr>
      <t>dřez a baterie dodávka nábytku, zapojení dodávka stavby. Součástí pracovního pultu zástěna v. cca 550 mm, materiál LTD min. tl. 9 mm. Cena vč. dopravy a instalace, bez zapojení.</t>
    </r>
    <r>
      <rPr>
        <b/>
        <sz val="10"/>
        <color rgb="FFFF0000"/>
        <rFont val="Arial"/>
        <family val="2"/>
        <charset val="238"/>
      </rPr>
      <t xml:space="preserve"> </t>
    </r>
  </si>
  <si>
    <r>
      <t xml:space="preserve">Kuchyňská sestava o celkových rozměrech cca </t>
    </r>
    <r>
      <rPr>
        <sz val="10"/>
        <color theme="1"/>
        <rFont val="Arial"/>
        <family val="2"/>
        <charset val="238"/>
      </rPr>
      <t>2175x1570x600</t>
    </r>
    <r>
      <rPr>
        <sz val="10"/>
        <rFont val="Arial"/>
        <family val="2"/>
        <charset val="238"/>
      </rPr>
      <t xml:space="preserve"> mm. Výška pracovní plochy 863 mm. Pracovní plocha z postformingové desky min. tl. 38 mm. Zástěna z LTD min. tl. 9 mm vyplňuje plochu mezi pracovní deskou a spodní hranou horních skříněk. Zástěna v dekoru pracovní desky. Spára mezi pracovní deskou a zástěnou zasilikonována. Korpus skříněk z LTD min. tl. 18 mm, ABS hrana min. tl. 0,8 mm lepena PUR lepidlem. Dvířka a čela zásuvek z LTD min. tl. 18 mm, ABS hrana min. tl. 2 mm lepena PUR lepidlem. Záda skříněk HDF-LAK min. tl. 2,5 mm. Skříňky jsou opatřeny plastovými výškově stavitelnými nožkami. Úchytky kovové, v povrchové úpravě chrom. Úchytka má zaoblené hrany aby nedošlo ke zranění. Soklová lišta po celé délce sestavy z LTD min. tl. 18 mm, ABS hrana min. tl. 0,8 mm lepena PUR lepidlem. Sestavu tvoří: 1x jednodveřová dřezová skříňka 600 mm,</t>
    </r>
    <r>
      <rPr>
        <sz val="10"/>
        <color theme="1"/>
        <rFont val="Arial"/>
        <family val="2"/>
        <charset val="238"/>
      </rPr>
      <t xml:space="preserve"> 1x dvířka</t>
    </r>
    <r>
      <rPr>
        <sz val="10"/>
        <rFont val="Arial"/>
        <family val="2"/>
        <charset val="238"/>
      </rPr>
      <t xml:space="preserve"> pro vestavnou lednici, 1x zásuvková skříňka se třemi zásuvkami 300 mm; horní část: 1x jednodveřová skříňka 600 mm, </t>
    </r>
    <r>
      <rPr>
        <sz val="10"/>
        <color theme="1"/>
        <rFont val="Arial"/>
        <family val="2"/>
        <charset val="238"/>
      </rPr>
      <t>1x skříňka s nikou pro mikrovlnnou troubu 600 mm</t>
    </r>
    <r>
      <rPr>
        <sz val="10"/>
        <rFont val="Arial"/>
        <family val="2"/>
        <charset val="238"/>
      </rPr>
      <t xml:space="preserve">, 1x skříňka otevřená 300 mm. Horní skříňky opatřeny LED páskem s dostačujícím osvětlením pracovní plochy dle norem. Součástí vybavení linky je 1x nerezový dřez s odkapem; 1x stojánková tlaková baterie - páková směšovací. Spotřebiče nejsou součástí této položky. Možnost výběru barevného provedení kuchyňské linky z několika základních typů dekorů/barev pro LTD a Postformingovou desku se zástěnou. Cena vč. dopravy a instalace, bez zapojení vody a odpadu. 
</t>
    </r>
  </si>
  <si>
    <t>Bílá magnetická tabule o rozměru 1200x1000 mm. Keramická magnetická tabule, povrch tabule tvoří certifikovaná dvouvrstvá keramika e3vypalovaná nad 800°C, keramický povrch vhodný pro nejvyšší zatížení, tloušťka tabule je minimálně 22 mm, sendvičová konstrukce - tabule se nekroutí, rám tabule je z eloxovaného hliníku v přírodním odstínu, šedé plastové rohy, barva povrchu bílá, lesklá, popisovatelná fixem, včetně startovací sady fixů, mazací magnetické stěrky (houby) a čističe na tabuli, odkládací polička pro popisovače po celé délce tabule, montáž na zeď, hladká úprava usnadňuje mazání za sucha. Cena vč. dopravy a instalace.</t>
  </si>
  <si>
    <r>
      <t>Bílá magnetická tabule o rozměru 1200x1000 mm. Keramická magnetická tabule, povrch tabule tvoří  certifikovaná dvouvrstvá keramika e3vypalovaná nad 800°C, keramický povrch vhodný pro nejvyšší zatížení,tloušťka tabule je minimálně 22 mm, sendvičová konstrukce - tabule se nekroutí, rám tabule je z eloxovaného hliníku v přírodním odstínu, šedé plastové rohy, barva povrchu bílá, lesklá, popisovatelná fixem, včetně startovací sady fixů, mazací magnetické stěrky (houby) a čističe na tabuli, odkládací polička pro popisovače po celé délce tabule, montáž na zeď, hladká úprava usnadňuje mazání za sucha. Cena vč. dopravy a instalace.</t>
    </r>
    <r>
      <rPr>
        <b/>
        <sz val="10"/>
        <color rgb="FFFF0000"/>
        <rFont val="Arial"/>
        <family val="2"/>
        <charset val="238"/>
      </rPr>
      <t xml:space="preserve"> </t>
    </r>
  </si>
  <si>
    <r>
      <t xml:space="preserve">Kuchyňská sestava o celkových rozměrech cca </t>
    </r>
    <r>
      <rPr>
        <sz val="10"/>
        <color theme="1"/>
        <rFont val="Arial"/>
        <family val="2"/>
        <charset val="238"/>
      </rPr>
      <t>2175x1</t>
    </r>
    <r>
      <rPr>
        <sz val="10"/>
        <rFont val="Arial"/>
        <family val="2"/>
        <charset val="238"/>
      </rPr>
      <t xml:space="preserve">540x600 mm. Výška pracovní plochy 863 mm. Pracovní plocha z postformingové desky min. tl. 38 mm. Zástěna z LTD min. tl. 9 mm vyplňuje plochu mezi pracovní deskou a spodní hranou horních skříněk. Zástěna v dekoru pracovní desky. Spára mezi pracovní deskou a zástěnou zasilikonována. Korpus skříněk z LTD min. tl. 18 mm, ABS hrana min. tl. 0,8 mm lepena PUR lepidlem. Dvířka a čela zásuvek z LTD min. tl. 18 mm, ABS hrana min. tl. 2 mm lepena PUR lepidlem. Záda skříněk HDF-LAK min. tl. 2,5 mm. Skříňky jsou opatřeny plastovými výškově stavitelnými nožkami. Úchytky kovové, v povrchové úpravě chrom, s minimální roztěčí 160/256 mm (28x193x9 mm/28x289x9mm). Úchytka má zaoblené hrany, aby nedošlo ke zranění. Soklová lišta po celé délce sestavy z LTD min. tl. 18 mm, ABS hrana min. tl. 0,8 mm lepena PUR lepidlem. Sestavu tvoří: 1x jednodveřová dřezová skříňka 600 mm, </t>
    </r>
    <r>
      <rPr>
        <sz val="10"/>
        <color theme="1"/>
        <rFont val="Arial"/>
        <family val="2"/>
        <charset val="238"/>
      </rPr>
      <t>1x dvířka</t>
    </r>
    <r>
      <rPr>
        <sz val="10"/>
        <rFont val="Arial"/>
        <family val="2"/>
        <charset val="238"/>
      </rPr>
      <t xml:space="preserve"> pro vestavnou lednici 600 mm, 1x zásuvková skříňka se třemi zásuvkami 300 mm; horní část: 1x jednodveřová skříňka 600 mm, </t>
    </r>
    <r>
      <rPr>
        <sz val="10"/>
        <color theme="1"/>
        <rFont val="Arial"/>
        <family val="2"/>
        <charset val="238"/>
      </rPr>
      <t>1x skříňka s nikou pro mikrovlnnou troubu 600 mm,</t>
    </r>
    <r>
      <rPr>
        <sz val="10"/>
        <rFont val="Arial"/>
        <family val="2"/>
        <charset val="238"/>
      </rPr>
      <t xml:space="preserve"> 1x skříňka otevřená 300 mm. Horní skříňky opatřeny LED páskem s dostačujícím osvětlením pracovní plochy dle norem. Součástí vybavení linky je 1x nerezový dřez s odkapem; 1x stojánková tlaková baterie - páková směšovací. Spotřebiče nejsou součástí této položky. Možnost výběru barevného provedení kuchyňské linky z několika základních typů dekorů/barev pro LTD a Postformingovou desku se zástěnou. Cena vč. dopravy a instalace, zapojení vody a odpadu - dodávka stavby.</t>
    </r>
  </si>
  <si>
    <r>
      <t xml:space="preserve">Multimediální katedra učitele s uzamykatelnou skříňkou a otevřenou policovou skříňkou. Rozměry katedry: </t>
    </r>
    <r>
      <rPr>
        <sz val="10"/>
        <color theme="1"/>
        <rFont val="Arial"/>
        <family val="2"/>
        <charset val="238"/>
      </rPr>
      <t>760x1600x700</t>
    </r>
    <r>
      <rPr>
        <sz val="10"/>
        <rFont val="Arial"/>
        <family val="2"/>
        <charset val="238"/>
      </rPr>
      <t xml:space="preserve"> mm (v-š-h). Pracovní deska z LTD min. tl. 25 mm s ABS hranou min. tl. 2 mm. Pod pracovní deskou vytvořen prostor pomocí falešných zad pro vedení kabeláže a osazení techniky. Prostor umožňuje napojení katedry na kabelové žlaby pro studentské stoly.</t>
    </r>
    <r>
      <rPr>
        <b/>
        <sz val="10"/>
        <rFont val="Arial"/>
        <family val="2"/>
        <charset val="238"/>
      </rPr>
      <t xml:space="preserve"> </t>
    </r>
    <r>
      <rPr>
        <sz val="10"/>
        <rFont val="Arial"/>
        <family val="2"/>
        <charset val="238"/>
      </rPr>
      <t>Přístup do prostoru za falešnými zády uzamykatelnými servisními dvířky. V pravé části katedry umístěna uzamykatelná skříňka na soklu s jednou policí, podpěry polic zabraňují vysunutí. Police ustoupena od zad skříňky o min. 55 mm. Vnitřní rozměry skříňky min. 688x510x462 mm (v-š-h). Ve spodní části dveří skříňky a ve vnějším boku skříňky otvor pro cirkulaci vzduchu - otvory zakryty hliníkovou větrací mřížkou. Dno skříňky vyjímatelné, upevněné demontovatelným spojem. V zadní části dna výřez pro vedení kabelů z podlahové krabice. V levé části katedry otevřená policová skříňka se třemi policemi. Korpus skříněk vč. zad a polic z LTD min. tl. 18 mm, korpus lepený, všechny hrany olepeny ABS hranou min. tl. 0,8 mm. Police výškově stavitelné, podpěry polic zabraňující jejich vysunutí. Dveře LTD min. tl. 18 mm s ABS hranou min. tl. 2 mm. Dveře opatřeny zapuštěnou úchytkou, která je nasazena hranu dvířek a kopíruje jejich tvar. Úchytka zakrývá otvor po frézování, aby nedošlo ke zranění prstů při manipulaci s dvířky. Bezpečnostní panty bez viditelných šroubů včetně tlumičů pro pomalé dovírání dveří. Skříňka je uzamykatelná jednocestným zámkem. Katedra osazena min. 4ks plastové průchodky - 2ks v pracovní desce katedry pro přístup z uzamykatelné skříňky a prostoru falešných zad, 2ks prostup mezi skříňkou a prostorem falešných zad. Průchodka pro napojení katedry na kabelové žlaby pro studentské stoly dle dispozice učebny. Ovládání zvedacích sloupků - 2x tlačítko pro nezávislé ovládání příslušného počtu sestav žákovských stolů. Možnost výběru barevného provedení alespoň ze čtyř základních typů dekorů/barev. Cena včetně dopravy a montáže, bez zapojení elektro.</t>
    </r>
  </si>
  <si>
    <t>Dvoumístný žákovský stůl s výsuvným systémem. Rozměry 760x1600x700 mm. Stolová deska LTD min. tl. 25 mm opatřená ABS hranou min. tl. 2 mm, hrana lepena PUR lepidlem. Korpus z LTD min. tl. 18 mm, korpus lepený, všechny hrany olepeny ABS hranou min. tl. 0,8 mm, hrana lepena PUR lepidlem. 4x plastová průchodka umožňující vedení kabeláže mezi jednotlivými stoly. Přístup do dutiny s výsuvem pomocí uzamykatelných revizních dvířek z LTD min. tl. 18 mm z vnitřní části stolu. Prostor je z horní části zakrytý deskou z LTD min. tl. 18 mm s funkcí samočinného uzavírání a otevírání. Po uzavření je výklopná deska automaticky zajištěna proti otevření. Dvířka a výklopná deska olepeny ABS hranou min. tl. 2 mm, hrana lepena PUR lepidlem. Výsuv monitorů je zajištěn pomocí třídílného zvedacího sloupku s motorovým pohonem s antikolizním bezpečnostním systémem. Max. tah 800 N. Programovatelná výška zdvihu. Plynulý a tichý chod. Stůl s výsuvným systémem je dále vybaven adaptérem pro uchycení sloupku k podložce, adaptéry pro uchycení monitorů, mechanismem pro samočinné otevírání a uzavírání víka a profilovanou policí z ocelového plechu min. tl. 2 mm. povrchově upravenou vypalovanou práškovou barvou dle vzorníku RAL. Police je výsuvná společně se sloupkem, profilovaná police umožňuje uložení klávesnice a myši. Součásti je montážní a spojovací materiál. Součástí dodávky je instalační sada pro učebnu s výsuvnými stoly včetně propojení katedry s žákovskými stoly a osazení katedry ovládáním výsuvu stolových řad, montáž učebny a zaškolení zaměstnanců. Cena včetně dopravy a montáže, bez zapojení elektro.</t>
  </si>
  <si>
    <t xml:space="preserve">Skříň žákovská s dveřmi výšky 5OH o rozměrech: 1803x800x480 mm Korpus skříně vč. zad a polic bude vyroben z LTD min. tl. 18 mm, korpus lepený, všechny hrany olepeny ABS hranou min. tl. 2 mm, vyjma bočních hran půdy a dna, zde plastová hrana min. tl. 0,8 mm. Půda je naložená na boky skříně. Korpus lepený na kolíkové spoje. Police musí být výškově stavitelné, podpěry polic zabraňující jejich vysunutí. Bezpečnostní panty bez viditelných šroubů včetně tlumičů pro pomalé dovírání dveří. Dveře LTD min. tl. 18 mm, opatřeny zapuštěnou úchytkou, která je osazena v dveřním křídle. Úchytka zakrývá celý otvor po frézování, aby nedošlo ke zranění prstů při manipulaci s dvířky. Skříň je rozdělena na dvě části, horní část 3OH s dveřmi, které jsou opatřeny bezpečnostním sklem v rámu z LTD, spodní část 2OH s dveřmi. Dno skříně opatřeno rektifikacemi pro vyrovnání nerovnosti podlah. Součástí skříňový nástavec s dveřmi výšky 2OH o rozměru 730x800x480 mm. Cena vč. dopravy a instalace. </t>
  </si>
  <si>
    <r>
      <t>Otevřená skříň zavěšená o rozměru 728x800x419 mm. Korpus i police LTD min. tl. 18 mm, pohledová záda LTD min. tl. 18 mm. Dno a půda naložena na bocích skříně. Hrany ABS min. tl. 0,7 mm. Dveře LTD min. tl. 18 mm naloženy na korpusu. Dveře mají miskové závěsy s úhlem otvírání min. od 95° do 110°. Skříňka má jednu polici. Podpěry polic kovové válečky</t>
    </r>
    <r>
      <rPr>
        <b/>
        <sz val="10"/>
        <color rgb="FFFF0000"/>
        <rFont val="Arial"/>
        <family val="2"/>
        <charset val="238"/>
      </rPr>
      <t xml:space="preserve">. </t>
    </r>
    <r>
      <rPr>
        <sz val="10"/>
        <rFont val="Arial"/>
        <family val="2"/>
        <charset val="238"/>
      </rPr>
      <t>Cena vč. dopravy a instalace.</t>
    </r>
  </si>
  <si>
    <r>
      <t xml:space="preserve">Kuchyňská sestava o celkových rozměrech cca </t>
    </r>
    <r>
      <rPr>
        <sz val="10"/>
        <color theme="1"/>
        <rFont val="Arial"/>
        <family val="2"/>
        <charset val="238"/>
      </rPr>
      <t>2175x</t>
    </r>
    <r>
      <rPr>
        <sz val="10"/>
        <rFont val="Arial"/>
        <family val="2"/>
        <charset val="238"/>
      </rPr>
      <t xml:space="preserve">940x600 mm. Výška pracovní plochy 863 mm. Pracovní plocha z postformingové desky min. tl. 38 mm. Zástěna z LTD min. tl. 9 mm vyplňuje plochu mezi pracovní deskou a spodní hranou horních skříněk. Zástěna v dekoru pracovní desky. Spára mezi pracovní deskou a zástěnou zasilikonována. Korpus skříněk z LTD min. tl. 18 mm, ABS hrana min. tl. 0,8 mm lepena PUR lepidlem. Dvířka a čela zásuvek z LTD min. tl. 18 mm, ABS hrana min. tl. 2 mm lepena PUR lepidlem. Záda skříněk HDF-LAK min. tl. 2,5 mm. Skříňky jsou opatřeny plastovými výškově stavitelnými nožkami. Úchytky kovové, v povrchové úpravě chrom. Úchytka má zaoblené hrany, aby nedošlo ke zranění. Soklová lišta po celé délce sestavy z LTD min. tl. 18 mm, ABS hrana min. tl. 0,8 mm lepena PUR lepidlem. Sestavu tvoří: 1x jednodveřová dřezová skříňka 600 mm, 1x zásuvková skříňka se třemi zásuvkami 300 mm; horní část: 1x jednodveřová skříňka 600 mm, 1x skříňka otevřená 300 mm. Horní skříňky opatřeny LED páskem s dostačujícím osvětlením pracovní plochy dle norem. Možnost výběru barevného provedení kuchyňské linky z několika základních typů dekorů/barev pro LTD a Postformingovou desku se zástěnou. Součástí kuchyňské linky je nerezový dřez s odkapem včetně pákové baterie. Cena vč. dopravy a instalace, zapojení vody a odpadu - dodávka stavby. </t>
    </r>
  </si>
  <si>
    <t xml:space="preserve">Skříň s dveřmi 5OH o rozměru 1800x769x701 mm. Korpus i police LTD min. tl. 18 mm, pohledová záda LTD min. tl. 18 mm. Dno a půda naložena na bocích skříně. Hrany ABS min. tl. 0,7 mm. Dveře LTD min. tl. 18 mm naloženy na korpusu. Dveře mají miskové závěsy s úhlem otvírání min. od 95° do 110°. Jedna pevná police a 3 přestavitelné po 32 mm. Podpěry polic kovové válečky. Úchytka hliníková " L" profil s roztečí min. 96 mm. Skříň je uzamykatelná. Dno opatřeno rektifikacemi. Cena vč. dopravy a instalace. Nutno zaměřit! </t>
  </si>
  <si>
    <t>Bílá magnetická tabule o rozměru 1200x1000 mm. Keramická magnetická tabule, povrch tabule tvoří  certifikovaná dvouvrstvá keramika e3vypalovaná nad 800°C, keramický povrch vhodný pro nejvyšší zatížení,tloušťka tabule je minimálně 22 mm, sendvičová konstrukce - tabule se nekroutí, rám tabule je z eloxovaného hliníku v přírodním odstínu, šedé plastové rohy, barva povrchu bílá, lesklá, popisovatelná fixem, včetně startovací sady fixů, mazací magnetické stěrky (houby) a čističe na tabuli, odkládací polička pro popisovače po celé délce tabule, montáž na zeď, hladká úprava usnadňuje mazání za sucha. Cena vč. dopravy a instalace.</t>
  </si>
  <si>
    <t>Učitelský demonstrační pult o rozměru cca 900x2400x600 mm. Demonstrační stůl tvoří pracovní deska postforming min. tl. 38 mm. Spodní skříňky: 2x jednodveřová skříňka, 1x zásuvková skříňka se třemi zásuvkami, 1x jednodveřová skříňka (může být využita pro zdroj, naní však není součástí nabídky). Korpusy skříněk vč. zad a polic  z LTD min. tl. 18 mm, korpus lepený, všechny hrany olepeny ABS hranou min. tl. 0,8 mm. Police musí být výškově stavitelné, podpěry polic zabraňující jejich vysunutí. Bezpečnostní panty bez viditelných šroubů včetně tlumičů pro pomalé dovírání dveří. Dveře LTD min. tl. 18 mm, opatřeny zapuštěnou úchytkou, která je osazena v dveřním křídle. Úchytka zakrývá celý otvor po frézování, aby nedošlo ke zranění prstů při manipulaci s dvířky. Všechny skříňky a zásuvky jsou uzamykatelné jednocestnými zámky na stejný klíč. Ve spodní části nožičky zakrytované soklem z LTD min. tl. 18 mm s hranou ABS min. tl. 0,8 mm. Do boku (ev.horní části ) pultu vložený kabelový žlab min 90x55 mm - umožňující vkládat různé moduly el. zásuvek. Žlab je dodávka nábytku, moduly a propojení - dodávka elektra.
Popis doplňuje schéma.  Rozmístění skříněk a jejich šířku je možno upravovat dle přaní investora nebo potřeb technologií, při zachování celkového rozměru pultu. Cena vč. dopravy a instalace, bez zapojení elektro apod.</t>
  </si>
  <si>
    <t xml:space="preserve">Vestavná mikrovlnná trouba v univerzálním provedení s objemem kolem 20 l, s elektronickým ovládáním. LED displej s intuitivním ovládáním a kontrolou času. Cena vč. dopravy a instalace. </t>
  </si>
  <si>
    <t xml:space="preserve">Žákovská židle na kluzácích/kolečkách, otočná, stabilní výškově stavitelná  pomocí plynového pístu - rám z hliníkové nohy s plynovou pružinou zakončenou 5-ramenným křížem s kluzáky/kolečky, práškově lakované trubky. Povrchová úprava podnože komaxit stříbrná nebo chrom. Konstrukce židle musí umožňovat výškovou stavitelnost v rozptylu min. 440 - 570 mm. Plastový sedák i opěrák ze 100% strukturovaného polypropylenu - ergonomicky tvarovaná skořepina s efektem vzduchového polštáře v barevné škále - výběr z několika odstínů, ve skořepině by měl být kruhový otvor pro snadný úchop v horní části opěradla. Na výběr min. ze 2 velikostí skořepin. Cena vč. dopravy a instalace. </t>
  </si>
  <si>
    <t xml:space="preserve">Žákovská židle na kluzácích, otočná, stabilní výškově stavitelná pomocí plynového pístu - rám z hliníkové nohy s plynovou pružinou zakončenou 5-ramenným křížem s kluzáky, práškově lakované trubky. Povrchová úprava podnože komaxit stříbrná nebo chrom. Konstrukce židle musí umožňovat výškovou stavitelnost v rozptylu min. 440 - 570 mm. Plastový sedák i opěrák ze 100% strukturovaného polypropylenu - ergonomicky tvarovaná skořepina s efektem vzduchového polštáře,  výběr z několika odstínů, ve skořepině by měl být kruhový otvor pro snadný úchop v horní části opěradla. Výběr alespoň ze 2 velikostí skořepin. Cena vč. dopravy a instalace. </t>
  </si>
  <si>
    <t>Učitelský demonstrační pult o rozměru cca 900x2320x600 mm. Demonstrační stůl tvoří pracovní deska postforming min. tl. 38 mm. Spodní skříňky: 1x jednodveřová skříňka dřezová, 1x jednodveřová skříňka, 1x zásuvková skříňka se třemi zásuvkami, 1x jednodveřová skříňka (případně může být umístěn zdroj, není však součástí nabídky). Korpusy skříněk vč. zad a polic  z LTD min. tl. 18 mm, korpus lepený, všechny hrany olepeny ABS hranou min. tl. 0,8 mm. Police musí být výškově stavitelné, podpěry polic zabraňující jejich vysunutí. Bezpečnostní panty bez viditelných šroubů včetně tlumičů pro pomalé dovírání dveří. Dveře LTD min. tl. 18 mm, opatřeny zapuštěnou úchytkou, která je osazena v dveřním křídle. Úchytka je plná a zakrývá celý otvor po frézování, aby nedošlo ke zranění prstů při manipulaci s dvířky. Všechny skříňky a zásuvky jsou uzamykatelné jednocestnými zámky na stejný klíč. Ve spodní části nožičky zakrytované soklem z LTD min. tl. 18 mm s hranou ABS min. tl. 0,8 mm. Demonstrační stůl disponuje nerezovým dřezem s pákovou baterií. Do boku (ev.horní části ) pultu vložený kabelový žlab min 90x55 mm - umožňující vkládat různé moduly el. zásuvek. Žlab je dodávka nábytku, moduly a propojení - dodávka elektra.
Popis doplňuje schéma.  Rozmístění skříněk a jejich šířku je možno upravovat dle přaní investora nebo potřeb technologií, při zachování celkového rozměru pultu.Cena vč. dopravy a instalace pultu, bez zapojení vody, odpadů, rozvodů a elektra.</t>
  </si>
  <si>
    <t xml:space="preserve">Učitelská židle na pístu s kruhem na kolečkách či kluzácích, otočná, stabilní výškově stavitelná  pomocí plynového pístu, - rám z hliníkové nohy s plynovou pružinou zakončenou 5-ramenným křížem s kolečky (či kluzácích), práškově lakované trubky. Povrchová úprava podnože komaxit stříbrná nebo chrom. Konstrukce židle musí umožňovat výškovou stavitelnost v rozptylu min. 500 - 760 mm. Plastový sedák i opěrák ze 100% strukturovaného polypropylénu - ergonomicky tvarovaná skořepina s efektem vzduchového polštáře v barevné škále, výběr z několika odstínů, ve skořepině by měl být kruhový otvor pro snadný úchop v horní části opěradla. Cena vč. dopravy a instalace. </t>
  </si>
  <si>
    <t>Žákovský dvoumístný stůl o rozměru 750x1400x600 mm. Stůl je tvořen samonosnou rámovou kovovou podnoží, která bude vedena po celém obvodu desky, sestavena z ocelových profilů min. 40x40 mm včetně rektifikací pro vyrovnání nerovností podlahy. Stolová deska HPL tl. min. 19,6 mm. Kovové prvky v RAL 9006 stříbrná. Součástí stolové desky uzamykatelná schránka pro přípojná místa rozvody slaboproudu vedené podlahou nebo v médiovém tunelu jsou do schránek vedeny skrytě stolovou podnoží nebo z médiového tunelu a osazeným parapetním žlabem. Každý panel zahrnuje: 1x výklopná uzamykatelná schránka/box pro přípojná místa, uzamykání elektromagnetickým zámkem  ovládaným z demonstračního stolu učitele.Odemykací napětí zámku : 8-12 V DC(stačí imluls cca 1 vteřina), impulsní odběr proudu : 1,5A při 12V, 1A při 8 V. Průběžný box z LTD min. 18 mm s ABS hranou min. tl 2.mm umožňující rozvod kabeláže od nohy k dvířkům a zároveň tvoří krycí lub mezi nohami. Umístěn parapetní žlab min.90x55 mm-umožňující vkládat různé moduly el. zásuvek. Zámek a parapetní žlab je součástí dodávky nábytku, propojení s demostračním stolem dodávka elektra.  
Příprava prostupů pro elektro. Nábytková příprava, rozvody a zapojení - stavba, zdroje nejsou součástí dodávky nábytku.Nohy mají rektifikaci a součástí dodávky je i ukotvení stolů do podlahy pomocí úhelníků ve stejné povrchové úpravě jako podnož stolu.Cena vč. dopravy a instalace, bez rozvodů elektra.</t>
  </si>
  <si>
    <t>Žákovský třímístný stůl o rozměru 750x2000x600 mm. Stůl je tvořen samonosnou rámovou kovovou podnoží, která bude vedena po celém obvodu desky, sestavena z ocelových profilů min. 40x40 mm včetně rektifikací pro vyrovnání nerovností podlahy. Stolová deska HPL tl. min. 19,6 mm. Kovové prvky v RAL 9006 stříbrná. Součástí stolové desky uzamykatelná schránka pro přípojná místa rozvody slaboproudu vedené podlahou nebo v médiovém tunelu jsou do schránek vedeny skrytě stolovou podnoží nebo z médiového tunelu a osazeným parapetním žlabem. Každý panel zahrnuje: 1x výklopná uzamykatelná schránka/box pro přípojná místa, uzamykání elektromagnetickým zámkem  ovládaným z demonstračního stolu učitele.Odemykací napětí zámku : 8-12 V DC(stačí imluls cca 1 vteřina), impulsní odběr proudu : 1,5A při 12V, 1A při 8 V. Průběžný box z LTD min. 18 mm s ABS hranou min. tl 2.mm umožňující rozvod kabeláže od nohy k dvířkům a zároveň tvoří krycí lub mezi nohami. Umístěn parapetní žlab min.90x55 mm-umožňující vkládat různé moduly el. zásuvek. Zámek a parapetní žlab je součástí dodávky nábytku, propojení s demostračním stolem dodávka elektra.  
Příprava prostupů pro elektro. Nábytková příprava, rozvody a zapojení - stavba, zdroje nejsou součástí dodávky nábytku.Nohy mají rektifikaci a součástí dodávky je i ukotvení stolů do podlahy pomocí úhelníků ve stejné povrchové úpravě jako podnož stolu. Cena vč. dopravy a instalace, bez rozvodů elektra.</t>
  </si>
  <si>
    <t>Středový mediový panel o rozměru 800x1400x580 mm. Slouží pro rozvod vody, odpadu a elektra. Pult musí umožňovat rozvést média, zabránit k přístupu k rozvodům žákům, ale umožnit servis. Pracovní plocha postforming tl. 38 mm. Nerezový dřez, včetně nerezové výpusti a sifonu, laboratorní baterie na vodu, vyměnitelný perlátor, min.výška 150 mm. Pod pracovní deskou  průběžná skříňka se servisními dvířky, u krajních modulů uzavřená zepředu nebo zezadu. Servisní dvířka jsou u každého dřezu,uzamykatelné stejným klíčem, vyměnitelná vložka. Seřiditelné panty. Rektifikace.
Korpus skříňky, dveře z LTD min. tl. 18 mm, korpus lepený, všechny hrany olepeny ABS hranou min. tl. 0,8 mm, namáhané hrany 2 mm, lepeno PUR lepidlem. Příprava prostupů pro elektro.
Možnost výběru barevného provedení alespoň ze čtyř základních typů dekorů/barev. 
Popis doplňuje schéma a dispozice.  Rozmístění skříněk a jejich šířku je možno upravovat dle přaní investora nebo potřeb technologií, při zachování celkového rozměru pultu. Cena vč. dopravy a instalace, příprava pro rozvody. Zapojení vody a odpadu - dodávka stavby.</t>
  </si>
  <si>
    <t>Středový mediový panel o rozměru 800x600x580 mm. Slouží pro rozvod vody a elektra. Pult musí umožňovat rozvést média, zabránit k přístupu k rozvodům žákům, ale umožnit servis. Pracovní plocha postforming tl. 38 mm. Nerezový dřez, včetně nerezové výpusti a sifonu, laboratorní baterie na studenou vodu, vyměnitelný perlátor, min.výška 150 mm. Pod pracovní deskou  průběžná skříňka se servisními dvířky, u krajních modulů uzavřená zepředu nebo zezadu. Servisní dvířka jsou u každého dřezu,uzamykatelné stejným klíčem, vyměnitelná vložka. Seřiditelné panty. Rektifikace.
Korpus skříňky, dveře z LTD min. tl. 18 mm, korpus lepený, všechny hrany olepeny ABS hranou min. tl. 0,8 mm, namáhané hrany 2 mm, lepeno PUR lepidlem. Příprava prostupů pro elektro.
Možnost výběru barevného provedení alespoň ze čtyř základních typů dekorů/barev. 
Popis doplňuje schéma a dispozice.  Rozmístění skříněk a jejich šířku je možno upravovat dle přaní investora nebo potřeb technologií, při zachování celkového rozměru pultu. Cena vč. dopravy a instalace, příprava pro rozvody. Zapojení vody a odpadu - dodávka stavby.</t>
  </si>
  <si>
    <t>Skříň žákovská s dveřmi výšky 5OH. Korpus skříně vč. zad a polic bude vyroben z LTD min. tl. 18 mm, korpus lepený, všechny hrany olepeny ABS hranou min. tl. 2 mm, vyjma bočních hran půdy a dna, zde plastová hrana min. tl. 0,8 mm. Půda je naložená na boky skříně. Korpus lepený na kolíkové spoje. Police musí být výškově stavitelné, podpěry polic zabraňující jejich vysunutí. Bezpečnostní panty bez viditelných šroubů včetně tlumičů pro pomalé dovírání dveří. Dveře LTD min. tl. 18 mm, opatřeny zapuštěnou úchytkou, která je osazena v dveřním křídle. Úchytka je plná a zakrývá celý otvor po frézování, aby nedošlo ke zranění prstů při manipulaci s dvířky. Skříň je rozdělena na dvě části, horní část 3OH s dveřmi, které jsou opatřeny bezpečnostním sklem v rámu z LTD, spodní část 2OH s dveřmi. Dno skříně opatřeno rektifikacemi pro vyrovnání nerovnosti podlah. Cena vč. dopravy a instalace.</t>
  </si>
  <si>
    <t>Plechová laboratorní digestoř usazená na laminotřískové skříňce. Rozměry digestoře: v. 1400 mm, š. 1000 mm, hl. 700 mm. Samonosná ocelová konstrukce.  Plášť digestoře je z ocelových plechů o síle min. 1,5 mm, povrchová úprava je provedena elektrostaticky naneseným epoxidovým vypalovacím lakem v základní šedé barvě. Okno je posuvné a zastavitelné v kterékoliv poloze a maximální zdvih okna je 500mm nad pracovní desku, aby byl chráněn zrak obsluhy, což vychází z ČSN EN 14 175. Bezpečnostní sklo tloušťky min. 4,4mm. Na horní straně korpusu digestoře se nachází zářivka a zabudovaný ventilátor, který zabezpečuje dokonalý a účinný odtah všech výparů. Sloupek s umístěnými vývody médií se nachází na levé straně přístroje. Úchopy kohoutů a hmatníky jsou ergonomicky umístěny a jsou snadno rozlišitelné. Digestoř je osazena jedním plynovým ventilem, dvěmi elektro zásuvkami 230V (v pravém sloupku digestoře), jedním vypínačem a zářivkou 18W, která je zároveň spouštěna s rozběhem ventilátoru z důvodu bezpečnosti. Povrch pracovní desky je z materiálu HPL vysokotlaký laminát, standardně v šedé barvě. Pracovní deska má na přední hraně u obsluhy zvýšený okraj proti přetečení kapalin. Pro záchyt zkondenzovaných výparů v horní odtahové části digestoře slouží okapová lišta, která zamezuje stékání kondenzátu po zadní stěně.
Digestoř se usazuje na dvoudveřovou skříňku výšky 750 mm tak, aby výška pracovní plochy byla 900 mm. Min. rozměry skříňky v. 750 mm, š. 1000 mm, hl. 700 mm. Hloubka a šířka skříňky uzpůsobena pro bezpečné usazení digestoře. Korpus skříňky vyrobený z LTD min. tl. 18 mm, ABS hrana min. 0,8 mm v dekoru lepena PUR lepidlem. Půda skříňky z LTD min. tl. 25 mm, čelní ABS hrana min. v 2 mm v dekoru, ostatní min. 0,8 mm lepeno PUR lepidlem. Korpus skříňky zpevněný mezistěnou a zády z LTD min. 18 mm. Dvířka jsou vyrobena z LTD min. tl. 18 mm, olepena ABS hranou min. tl. 2 mm. Skříňka je  uzamykatelná. Dveře opatřeny zapuštěnou úchytkou, která je nasazena na vodorovnou hranu dvířek. Úchytka je plná a zakrývá otvor po frézování, aby nedošlo ke zranění prstů při manipulaci s dvířky. Možnost výběru barevného provedení LTD a postformingové desky alespoň ze čtyř základních typů dekorů/barev.
Cena vč. dopravy a instalace.
Napojení digestoře na média a odtah dodávkou stavby.</t>
  </si>
  <si>
    <r>
      <t>Kuchyňská sestava o celkových rozměrech cca</t>
    </r>
    <r>
      <rPr>
        <sz val="10"/>
        <color theme="1"/>
        <rFont val="Arial"/>
        <family val="2"/>
        <charset val="238"/>
      </rPr>
      <t xml:space="preserve"> 2175</t>
    </r>
    <r>
      <rPr>
        <sz val="10"/>
        <rFont val="Arial"/>
        <family val="2"/>
        <charset val="238"/>
      </rPr>
      <t xml:space="preserve">x1540x600 mm. Výška pracovní plochy cca 863 mm. Pracovní plocha z postformingové desky min. tl. 38 mm. Zástěna z LTD min. tl. 9 mm vyplňuje plochu mezi pracovní deskou a spodní hranou horních skříněk. Zástěna v dekoru pracovní desky. Spára mezi pracovní deskou a zástěnou zasilikonována. Korpus skříněk z LTD min. tl. 18 mm, ABS hrana min. tl. 0,8 mm lepena PUR lepidlem. Dvířka a čela zásuvek z LTD min. tl. 18 mm, ABS hrana min. tl. 2 mm lepena PUR lepidlem. Záda skříněk HDF-LAK min. tl. 2,5 mm. Skříňky jsou opatřeny plastovými výškově stavitelnými nožkami. Úchytky kovové, v povrchové úpravě chrom. Úchytka má zaoblené hrany, aby nedošlo ke zranění. Soklová lišta po celé délce sestavy z LTD min. tl. 18 mm, ABS hrana min. tl. 0,8 mm lepena PUR lepidlem. Sestavu tvoří: 1x jednodveřová dřezová skříňka 600 mm, </t>
    </r>
    <r>
      <rPr>
        <sz val="10"/>
        <color theme="1"/>
        <rFont val="Arial"/>
        <family val="2"/>
        <charset val="238"/>
      </rPr>
      <t>1x dvířka</t>
    </r>
    <r>
      <rPr>
        <sz val="10"/>
        <rFont val="Arial"/>
        <family val="2"/>
        <charset val="238"/>
      </rPr>
      <t xml:space="preserve"> pro vestavnou lednici 600, 1x zásuvková skříňka se třemi zásuvkami 300 mm; horní část:</t>
    </r>
    <r>
      <rPr>
        <b/>
        <sz val="10"/>
        <color rgb="FFFF0000"/>
        <rFont val="Arial"/>
        <family val="2"/>
        <charset val="238"/>
      </rPr>
      <t xml:space="preserve"> </t>
    </r>
    <r>
      <rPr>
        <sz val="10"/>
        <color theme="1"/>
        <rFont val="Arial"/>
        <family val="2"/>
        <charset val="238"/>
      </rPr>
      <t>1x skříňka s nikou pro mikrovlnnou troubu 600 mm, 1x skříňka jednodvéřová 600 mm,</t>
    </r>
    <r>
      <rPr>
        <sz val="10"/>
        <rFont val="Arial"/>
        <family val="2"/>
        <charset val="238"/>
      </rPr>
      <t xml:space="preserve"> 1x skříňka otevřená 300 mm. Horní skříňky opatřeny LED páskem s dostačujícím osvětlením pracovní plochy dle norem. Součástí vybavení linky je 1x nerezový dřez s odkapem; 1x stojánková tlaková baterie - páková směšovací. Spotřebiče nejsou součástí této položky. Možnost výběru barevného provedení kuchyňské linky alespoň ze čtyř základních typů dekorů/barev pro LTD a Postformingovou desku se zástěnou. Cena vč. dopravy a instalace, bez zapojení vody a odpadu.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</si>
</sst>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č&quot;_-;\-* #,##0.00\ &quot;Kč&quot;_-;_-* &quot;-&quot;??\ &quot;Kč&quot;_-;_-@_-"/>
    <numFmt numFmtId="164" formatCode="#"/>
    <numFmt numFmtId="165" formatCode="#,##0.000"/>
    <numFmt numFmtId="166" formatCode="#,##0\_x0000_"/>
    <numFmt numFmtId="167" formatCode="#,##0.0000"/>
    <numFmt numFmtId="168" formatCode="\'@\'"/>
  </numFmts>
  <fonts count="24" x14ac:knownFonts="1">
    <font>
      <sz val="10"/>
      <name val="Arial"/>
      <charset val="238"/>
    </font>
    <font>
      <sz val="10"/>
      <name val="Arial"/>
      <family val="2"/>
      <charset val="238"/>
    </font>
    <font>
      <sz val="8"/>
      <name val="Arial"/>
      <family val="2"/>
      <charset val="238"/>
    </font>
    <font>
      <sz val="7"/>
      <name val="Arial"/>
      <family val="2"/>
      <charset val="238"/>
    </font>
    <font>
      <b/>
      <sz val="10"/>
      <name val="Arial"/>
      <family val="2"/>
      <charset val="238"/>
    </font>
    <font>
      <b/>
      <sz val="12"/>
      <name val="Arial"/>
      <family val="2"/>
      <charset val="238"/>
    </font>
    <font>
      <b/>
      <sz val="8"/>
      <name val="Arial"/>
      <family val="2"/>
      <charset val="238"/>
    </font>
    <font>
      <b/>
      <sz val="14"/>
      <name val="Arial"/>
      <family val="2"/>
      <charset val="238"/>
    </font>
    <font>
      <b/>
      <sz val="18"/>
      <color indexed="10"/>
      <name val="Arial"/>
      <family val="2"/>
      <charset val="238"/>
    </font>
    <font>
      <sz val="8"/>
      <color indexed="9"/>
      <name val="Arial"/>
      <family val="2"/>
      <charset val="238"/>
    </font>
    <font>
      <sz val="10"/>
      <name val="Arial CE"/>
      <family val="2"/>
      <charset val="238"/>
    </font>
    <font>
      <b/>
      <u/>
      <sz val="10"/>
      <name val="Arial"/>
      <family val="2"/>
      <charset val="238"/>
    </font>
    <font>
      <sz val="11"/>
      <color theme="1"/>
      <name val="Calibri"/>
      <family val="2"/>
      <charset val="238"/>
      <scheme val="minor"/>
    </font>
    <font>
      <b/>
      <sz val="10"/>
      <color rgb="FF0000FF"/>
      <name val="Arial"/>
      <family val="2"/>
      <charset val="238"/>
    </font>
    <font>
      <b/>
      <sz val="10"/>
      <color rgb="FF800080"/>
      <name val="Arial"/>
      <family val="2"/>
      <charset val="238"/>
    </font>
    <font>
      <b/>
      <u/>
      <sz val="10"/>
      <color rgb="FFFA0000"/>
      <name val="Arial"/>
      <family val="2"/>
      <charset val="238"/>
    </font>
    <font>
      <sz val="11"/>
      <name val="Calibri"/>
      <family val="2"/>
      <scheme val="minor"/>
    </font>
    <font>
      <b/>
      <sz val="8"/>
      <color indexed="12"/>
      <name val="Arial"/>
      <family val="2"/>
      <charset val="238"/>
    </font>
    <font>
      <b/>
      <sz val="8"/>
      <color indexed="20"/>
      <name val="Arial"/>
      <family val="2"/>
      <charset val="238"/>
    </font>
    <font>
      <b/>
      <u/>
      <sz val="8"/>
      <color indexed="10"/>
      <name val="Arial"/>
      <family val="2"/>
      <charset val="238"/>
    </font>
    <font>
      <sz val="10"/>
      <name val="Arial"/>
      <family val="2"/>
      <charset val="238"/>
    </font>
    <font>
      <u/>
      <sz val="10"/>
      <color indexed="12"/>
      <name val="Arial CE"/>
      <family val="2"/>
      <charset val="238"/>
    </font>
    <font>
      <b/>
      <sz val="10"/>
      <color rgb="FFFF0000"/>
      <name val="Arial"/>
      <family val="2"/>
      <charset val="238"/>
    </font>
    <font>
      <sz val="10"/>
      <color theme="1"/>
      <name val="Arial"/>
      <family val="2"/>
      <charset val="238"/>
    </font>
  </fonts>
  <fills count="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0"/>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style="hair">
        <color indexed="64"/>
      </top>
      <bottom/>
      <diagonal/>
    </border>
    <border>
      <left/>
      <right style="thin">
        <color indexed="64"/>
      </right>
      <top/>
      <bottom/>
      <diagonal/>
    </border>
    <border>
      <left/>
      <right style="hair">
        <color indexed="64"/>
      </right>
      <top/>
      <bottom/>
      <diagonal/>
    </border>
    <border>
      <left/>
      <right/>
      <top style="hair">
        <color indexed="64"/>
      </top>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s>
  <cellStyleXfs count="6">
    <xf numFmtId="0" fontId="0" fillId="0" borderId="0"/>
    <xf numFmtId="0" fontId="12" fillId="0" borderId="0"/>
    <xf numFmtId="0" fontId="12" fillId="0" borderId="0"/>
    <xf numFmtId="0" fontId="16" fillId="0" borderId="0"/>
    <xf numFmtId="0" fontId="21" fillId="0" borderId="0" applyNumberFormat="0" applyFill="0" applyBorder="0" applyAlignment="0" applyProtection="0">
      <alignment vertical="top"/>
      <protection locked="0"/>
    </xf>
    <xf numFmtId="44" fontId="20" fillId="0" borderId="0" applyFont="0" applyFill="0" applyBorder="0" applyAlignment="0" applyProtection="0"/>
  </cellStyleXfs>
  <cellXfs count="209">
    <xf numFmtId="0" fontId="0" fillId="0" borderId="0" xfId="0"/>
    <xf numFmtId="2" fontId="1" fillId="0" borderId="0" xfId="0" applyNumberFormat="1" applyFont="1" applyProtection="1">
      <protection locked="0"/>
    </xf>
    <xf numFmtId="0" fontId="1" fillId="0" borderId="0" xfId="0" applyFont="1" applyProtection="1">
      <protection locked="0"/>
    </xf>
    <xf numFmtId="0" fontId="1" fillId="0" borderId="1" xfId="0" applyFont="1" applyBorder="1"/>
    <xf numFmtId="0" fontId="1" fillId="0" borderId="2" xfId="0" applyFont="1" applyBorder="1"/>
    <xf numFmtId="0" fontId="1" fillId="0" borderId="3" xfId="0" applyFont="1" applyBorder="1"/>
    <xf numFmtId="0" fontId="1" fillId="0" borderId="0" xfId="0" applyFont="1" applyAlignment="1">
      <alignment vertical="center"/>
    </xf>
    <xf numFmtId="0" fontId="13" fillId="0" borderId="0" xfId="0" applyFont="1" applyAlignment="1">
      <alignment vertical="center"/>
    </xf>
    <xf numFmtId="0" fontId="1" fillId="0" borderId="0" xfId="0" applyFont="1" applyAlignment="1">
      <alignment horizontal="left" vertical="center" wrapText="1"/>
    </xf>
    <xf numFmtId="0" fontId="2" fillId="0" borderId="0" xfId="0" applyFont="1" applyProtection="1">
      <protection locked="0"/>
    </xf>
    <xf numFmtId="2" fontId="2" fillId="0" borderId="0" xfId="0" applyNumberFormat="1" applyFont="1" applyProtection="1">
      <protection locked="0"/>
    </xf>
    <xf numFmtId="0" fontId="1" fillId="0" borderId="0" xfId="0" applyFont="1" applyAlignment="1">
      <alignment horizontal="left" vertical="top" wrapText="1"/>
    </xf>
    <xf numFmtId="0" fontId="1" fillId="0" borderId="0" xfId="0" applyFont="1" applyAlignment="1" applyProtection="1">
      <alignment horizontal="left" vertical="top" wrapText="1"/>
      <protection locked="0"/>
    </xf>
    <xf numFmtId="0" fontId="1" fillId="0" borderId="0" xfId="0" applyFont="1" applyAlignment="1" applyProtection="1">
      <alignment horizontal="left" vertical="center"/>
      <protection locked="0"/>
    </xf>
    <xf numFmtId="0" fontId="13" fillId="0" borderId="0" xfId="0" applyFont="1" applyAlignment="1">
      <alignment horizontal="right" vertical="center"/>
    </xf>
    <xf numFmtId="0" fontId="1"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lignment vertical="center" wrapText="1"/>
    </xf>
    <xf numFmtId="49" fontId="1" fillId="2" borderId="47" xfId="0" applyNumberFormat="1" applyFont="1" applyFill="1" applyBorder="1" applyAlignment="1">
      <alignment horizontal="center" vertical="center" wrapText="1"/>
    </xf>
    <xf numFmtId="0" fontId="8" fillId="0" borderId="2" xfId="0" applyFont="1" applyBorder="1"/>
    <xf numFmtId="0" fontId="1" fillId="0" borderId="13" xfId="0" applyFont="1" applyBorder="1"/>
    <xf numFmtId="0" fontId="1" fillId="0" borderId="14" xfId="0" applyFont="1" applyBorder="1"/>
    <xf numFmtId="0" fontId="1" fillId="0" borderId="15" xfId="0" applyFont="1" applyBorder="1"/>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Alignment="1">
      <alignment vertical="center"/>
    </xf>
    <xf numFmtId="164" fontId="2" fillId="0" borderId="25" xfId="0" applyNumberFormat="1" applyFont="1" applyBorder="1" applyAlignment="1">
      <alignment vertical="center"/>
    </xf>
    <xf numFmtId="164" fontId="2" fillId="0" borderId="8" xfId="0" applyNumberFormat="1"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164" fontId="2" fillId="0" borderId="38" xfId="0" applyNumberFormat="1" applyFont="1" applyBorder="1" applyAlignment="1">
      <alignment vertical="center"/>
    </xf>
    <xf numFmtId="0" fontId="2" fillId="0" borderId="7" xfId="0" applyFont="1" applyBorder="1" applyAlignment="1">
      <alignment vertical="center"/>
    </xf>
    <xf numFmtId="164" fontId="2" fillId="0" borderId="0" xfId="0" applyNumberFormat="1" applyFont="1" applyAlignment="1">
      <alignment vertical="center"/>
    </xf>
    <xf numFmtId="0" fontId="2" fillId="0" borderId="8" xfId="0" applyFont="1" applyBorder="1" applyAlignment="1">
      <alignment vertical="center"/>
    </xf>
    <xf numFmtId="164" fontId="2" fillId="0" borderId="26" xfId="0" applyNumberFormat="1" applyFont="1" applyBorder="1" applyAlignment="1">
      <alignment vertical="center"/>
    </xf>
    <xf numFmtId="164" fontId="2" fillId="0" borderId="28" xfId="0" applyNumberFormat="1" applyFont="1" applyBorder="1" applyAlignment="1">
      <alignment vertical="center"/>
    </xf>
    <xf numFmtId="164" fontId="2" fillId="0" borderId="12" xfId="0" applyNumberFormat="1" applyFont="1" applyBorder="1" applyAlignment="1">
      <alignment vertical="center"/>
    </xf>
    <xf numFmtId="0" fontId="2" fillId="0" borderId="9" xfId="0" applyFont="1" applyBorder="1" applyAlignment="1">
      <alignment vertical="center"/>
    </xf>
    <xf numFmtId="164" fontId="2" fillId="0" borderId="29" xfId="0" applyNumberFormat="1"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3" fillId="0" borderId="0" xfId="0" applyFont="1" applyAlignment="1">
      <alignment vertical="center"/>
    </xf>
    <xf numFmtId="0" fontId="2" fillId="0" borderId="12" xfId="0" applyFont="1" applyBorder="1" applyAlignment="1">
      <alignment vertical="center"/>
    </xf>
    <xf numFmtId="164" fontId="2" fillId="0" borderId="9" xfId="0" applyNumberFormat="1" applyFont="1" applyBorder="1" applyAlignment="1">
      <alignment vertical="center"/>
    </xf>
    <xf numFmtId="49" fontId="2" fillId="0" borderId="26" xfId="0" applyNumberFormat="1"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4"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3" fontId="1" fillId="0" borderId="52" xfId="0" applyNumberFormat="1" applyFont="1" applyBorder="1" applyAlignment="1">
      <alignment vertical="center"/>
    </xf>
    <xf numFmtId="3" fontId="1" fillId="0" borderId="34" xfId="0" applyNumberFormat="1" applyFont="1" applyBorder="1" applyAlignment="1">
      <alignment vertical="center"/>
    </xf>
    <xf numFmtId="166" fontId="1" fillId="0" borderId="35" xfId="0" applyNumberFormat="1" applyFont="1" applyBorder="1" applyAlignment="1">
      <alignment horizontal="right" vertical="center" wrapText="1"/>
    </xf>
    <xf numFmtId="4" fontId="1" fillId="0" borderId="33" xfId="0" applyNumberFormat="1" applyFont="1" applyBorder="1" applyAlignment="1">
      <alignment horizontal="right" vertical="center" wrapText="1"/>
    </xf>
    <xf numFmtId="3" fontId="1" fillId="0" borderId="35" xfId="0" applyNumberFormat="1" applyFont="1" applyBorder="1" applyAlignment="1">
      <alignment vertical="center"/>
    </xf>
    <xf numFmtId="3" fontId="1" fillId="0" borderId="33" xfId="0" applyNumberFormat="1" applyFont="1" applyBorder="1" applyAlignment="1">
      <alignment vertical="center"/>
    </xf>
    <xf numFmtId="3" fontId="1" fillId="0" borderId="34" xfId="0" applyNumberFormat="1" applyFont="1" applyBorder="1" applyAlignment="1">
      <alignment vertical="center" wrapText="1"/>
    </xf>
    <xf numFmtId="4" fontId="1" fillId="0" borderId="34" xfId="0" applyNumberFormat="1" applyFont="1" applyBorder="1" applyAlignment="1">
      <alignment horizontal="right" vertical="center" wrapText="1"/>
    </xf>
    <xf numFmtId="3" fontId="1" fillId="0" borderId="46" xfId="0" applyNumberFormat="1" applyFont="1" applyBorder="1" applyAlignment="1">
      <alignment vertical="center"/>
    </xf>
    <xf numFmtId="164" fontId="4" fillId="0" borderId="17" xfId="0" applyNumberFormat="1" applyFont="1" applyBorder="1" applyAlignment="1">
      <alignment vertical="center" wrapText="1"/>
    </xf>
    <xf numFmtId="0" fontId="5" fillId="0" borderId="19" xfId="0" applyFont="1" applyBorder="1" applyAlignment="1">
      <alignment vertical="center"/>
    </xf>
    <xf numFmtId="0" fontId="5" fillId="0" borderId="21" xfId="0" applyFont="1" applyBorder="1" applyAlignment="1">
      <alignment vertical="center"/>
    </xf>
    <xf numFmtId="0" fontId="4" fillId="0" borderId="22" xfId="0" applyFont="1" applyBorder="1"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21" xfId="0" applyFont="1" applyBorder="1" applyAlignment="1">
      <alignment vertical="center"/>
    </xf>
    <xf numFmtId="1" fontId="2" fillId="0" borderId="24" xfId="0" applyNumberFormat="1" applyFont="1" applyBorder="1" applyAlignment="1">
      <alignment horizontal="center" vertical="center"/>
    </xf>
    <xf numFmtId="0" fontId="6" fillId="0" borderId="25" xfId="0" applyFont="1" applyBorder="1" applyAlignment="1">
      <alignment vertical="center"/>
    </xf>
    <xf numFmtId="0" fontId="2" fillId="0" borderId="26" xfId="0" applyFont="1" applyBorder="1" applyAlignment="1">
      <alignment vertical="center"/>
    </xf>
    <xf numFmtId="4" fontId="1" fillId="0" borderId="28" xfId="0" applyNumberFormat="1" applyFont="1" applyBorder="1" applyAlignment="1">
      <alignment horizontal="right" vertical="center" wrapText="1"/>
    </xf>
    <xf numFmtId="49" fontId="2" fillId="0" borderId="27" xfId="0" applyNumberFormat="1" applyFont="1" applyBorder="1" applyAlignment="1">
      <alignment vertical="center"/>
    </xf>
    <xf numFmtId="0" fontId="2" fillId="0" borderId="28" xfId="0" applyFont="1" applyBorder="1" applyAlignment="1">
      <alignment vertical="center"/>
    </xf>
    <xf numFmtId="4" fontId="1" fillId="0" borderId="28" xfId="0" applyNumberFormat="1" applyFont="1" applyBorder="1" applyAlignment="1">
      <alignment horizontal="right" vertical="center"/>
    </xf>
    <xf numFmtId="3" fontId="1" fillId="0" borderId="12" xfId="0" applyNumberFormat="1" applyFont="1" applyBorder="1" applyAlignment="1">
      <alignment vertical="center"/>
    </xf>
    <xf numFmtId="0" fontId="9" fillId="0" borderId="12" xfId="0" applyFont="1" applyBorder="1" applyAlignment="1">
      <alignment horizontal="right" vertical="center"/>
    </xf>
    <xf numFmtId="0" fontId="9" fillId="0" borderId="9" xfId="0" applyFont="1" applyBorder="1" applyAlignment="1">
      <alignment horizontal="left" vertical="center"/>
    </xf>
    <xf numFmtId="0" fontId="2" fillId="0" borderId="27" xfId="0" applyFont="1" applyBorder="1" applyAlignment="1">
      <alignment vertical="center"/>
    </xf>
    <xf numFmtId="168" fontId="6" fillId="0" borderId="25" xfId="0" applyNumberFormat="1" applyFont="1" applyBorder="1" applyAlignment="1">
      <alignment vertical="center"/>
    </xf>
    <xf numFmtId="49" fontId="2" fillId="0" borderId="6" xfId="0" applyNumberFormat="1" applyFont="1" applyBorder="1" applyAlignment="1">
      <alignment vertical="center"/>
    </xf>
    <xf numFmtId="1" fontId="2" fillId="0" borderId="30" xfId="0" applyNumberFormat="1" applyFont="1" applyBorder="1" applyAlignment="1">
      <alignment horizontal="center" vertical="center"/>
    </xf>
    <xf numFmtId="3" fontId="1" fillId="0" borderId="28" xfId="0" applyNumberFormat="1" applyFont="1" applyBorder="1" applyAlignment="1">
      <alignment vertical="center"/>
    </xf>
    <xf numFmtId="3" fontId="1" fillId="0" borderId="0" xfId="0" applyNumberFormat="1" applyFont="1" applyAlignment="1">
      <alignment vertical="center"/>
    </xf>
    <xf numFmtId="0" fontId="6" fillId="0" borderId="28" xfId="0" applyFont="1" applyBorder="1" applyAlignment="1">
      <alignment vertical="center"/>
    </xf>
    <xf numFmtId="4" fontId="1" fillId="0" borderId="16" xfId="0" applyNumberFormat="1" applyFont="1" applyBorder="1" applyAlignment="1">
      <alignment horizontal="right" vertical="center" wrapText="1"/>
    </xf>
    <xf numFmtId="49" fontId="2" fillId="0" borderId="18" xfId="0" applyNumberFormat="1" applyFont="1" applyBorder="1" applyAlignment="1">
      <alignment vertical="center"/>
    </xf>
    <xf numFmtId="4" fontId="1" fillId="0" borderId="16" xfId="0" applyNumberFormat="1" applyFont="1" applyBorder="1" applyAlignment="1">
      <alignment horizontal="right" vertical="center"/>
    </xf>
    <xf numFmtId="3" fontId="1" fillId="0" borderId="18" xfId="0" applyNumberFormat="1" applyFont="1" applyBorder="1" applyAlignment="1">
      <alignment vertical="center"/>
    </xf>
    <xf numFmtId="0" fontId="2" fillId="0" borderId="31" xfId="0" applyFont="1" applyBorder="1" applyAlignment="1">
      <alignment vertical="center"/>
    </xf>
    <xf numFmtId="1" fontId="2" fillId="0" borderId="32" xfId="0" applyNumberFormat="1" applyFont="1" applyBorder="1" applyAlignment="1">
      <alignment horizontal="center"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4" fontId="1" fillId="0" borderId="45" xfId="0" applyNumberFormat="1" applyFont="1" applyBorder="1" applyAlignment="1">
      <alignment horizontal="right" vertical="center" wrapText="1"/>
    </xf>
    <xf numFmtId="49" fontId="2" fillId="0" borderId="15" xfId="0" applyNumberFormat="1" applyFont="1" applyBorder="1" applyAlignment="1">
      <alignment vertical="center"/>
    </xf>
    <xf numFmtId="4" fontId="1" fillId="0" borderId="17" xfId="0" applyNumberFormat="1" applyFont="1" applyBorder="1" applyAlignment="1">
      <alignment horizontal="right" vertical="center" wrapText="1"/>
    </xf>
    <xf numFmtId="3" fontId="1" fillId="0" borderId="14" xfId="0" applyNumberFormat="1" applyFont="1" applyBorder="1" applyAlignment="1">
      <alignment vertical="center" wrapText="1"/>
    </xf>
    <xf numFmtId="0" fontId="4" fillId="0" borderId="1" xfId="0" applyFont="1" applyBorder="1" applyAlignment="1">
      <alignment vertical="top"/>
    </xf>
    <xf numFmtId="0" fontId="2" fillId="0" borderId="36" xfId="0" applyFont="1" applyBorder="1" applyAlignment="1">
      <alignment vertical="center"/>
    </xf>
    <xf numFmtId="0" fontId="2" fillId="0" borderId="37" xfId="0" applyFont="1" applyBorder="1" applyAlignment="1">
      <alignment vertical="center"/>
    </xf>
    <xf numFmtId="1" fontId="5" fillId="0" borderId="19" xfId="0" applyNumberFormat="1" applyFont="1" applyBorder="1" applyAlignment="1">
      <alignment vertical="center"/>
    </xf>
    <xf numFmtId="0" fontId="2" fillId="0" borderId="38" xfId="0" applyFont="1" applyBorder="1" applyAlignment="1">
      <alignment vertical="center"/>
    </xf>
    <xf numFmtId="167" fontId="2" fillId="0" borderId="18" xfId="0" applyNumberFormat="1" applyFont="1" applyBorder="1" applyAlignment="1">
      <alignment horizontal="right" vertical="center"/>
    </xf>
    <xf numFmtId="0" fontId="2" fillId="0" borderId="39" xfId="0" applyFont="1" applyBorder="1"/>
    <xf numFmtId="0" fontId="2" fillId="0" borderId="29" xfId="0" applyFont="1" applyBorder="1"/>
    <xf numFmtId="3" fontId="2" fillId="0" borderId="29" xfId="0" applyNumberFormat="1" applyFont="1" applyBorder="1" applyAlignment="1">
      <alignment horizontal="right" vertical="center" wrapText="1"/>
    </xf>
    <xf numFmtId="4" fontId="2" fillId="0" borderId="28" xfId="0" applyNumberFormat="1" applyFont="1" applyBorder="1" applyAlignment="1">
      <alignment horizontal="right" vertical="center" wrapText="1"/>
    </xf>
    <xf numFmtId="4" fontId="1" fillId="0" borderId="29" xfId="0" applyNumberFormat="1" applyFont="1" applyBorder="1" applyAlignment="1">
      <alignment horizontal="right" vertical="center" wrapText="1"/>
    </xf>
    <xf numFmtId="167" fontId="2" fillId="0" borderId="40" xfId="0" applyNumberFormat="1" applyFont="1" applyBorder="1" applyAlignment="1">
      <alignment horizontal="right" vertical="center"/>
    </xf>
    <xf numFmtId="0" fontId="4" fillId="0" borderId="41" xfId="0" applyFont="1" applyBorder="1" applyAlignment="1">
      <alignment vertical="top"/>
    </xf>
    <xf numFmtId="0" fontId="2" fillId="0" borderId="25" xfId="0" applyFont="1" applyBorder="1" applyAlignment="1">
      <alignment vertical="center"/>
    </xf>
    <xf numFmtId="3" fontId="2" fillId="0" borderId="28" xfId="0" applyNumberFormat="1" applyFont="1" applyBorder="1" applyAlignment="1">
      <alignment horizontal="right" vertical="center" wrapText="1"/>
    </xf>
    <xf numFmtId="167" fontId="2" fillId="0" borderId="27" xfId="0" applyNumberFormat="1" applyFont="1" applyBorder="1" applyAlignment="1">
      <alignment horizontal="right" vertical="center"/>
    </xf>
    <xf numFmtId="0" fontId="4" fillId="0" borderId="33" xfId="0" applyFont="1" applyBorder="1" applyAlignment="1">
      <alignment vertical="center"/>
    </xf>
    <xf numFmtId="0" fontId="2" fillId="0" borderId="42" xfId="0" applyFont="1" applyBorder="1" applyAlignment="1">
      <alignment vertical="center"/>
    </xf>
    <xf numFmtId="4" fontId="4" fillId="0" borderId="53" xfId="0" applyNumberFormat="1" applyFont="1" applyBorder="1" applyAlignment="1">
      <alignment horizontal="right" vertical="center" wrapText="1"/>
    </xf>
    <xf numFmtId="0" fontId="2" fillId="0" borderId="43" xfId="0" applyFont="1" applyBorder="1" applyAlignment="1">
      <alignment vertical="center"/>
    </xf>
    <xf numFmtId="0" fontId="1" fillId="0" borderId="20" xfId="0" applyFont="1" applyBorder="1" applyAlignment="1">
      <alignment vertical="center"/>
    </xf>
    <xf numFmtId="0" fontId="2" fillId="0" borderId="13" xfId="0" applyFont="1" applyBorder="1"/>
    <xf numFmtId="0" fontId="2" fillId="0" borderId="44" xfId="0" applyFont="1" applyBorder="1" applyAlignment="1">
      <alignment vertical="center"/>
    </xf>
    <xf numFmtId="0" fontId="2" fillId="0" borderId="45" xfId="0" applyFont="1" applyBorder="1"/>
    <xf numFmtId="0" fontId="2" fillId="0" borderId="46" xfId="0" applyFont="1" applyBorder="1" applyAlignment="1">
      <alignment vertical="center"/>
    </xf>
    <xf numFmtId="49" fontId="7" fillId="3" borderId="0" xfId="0" applyNumberFormat="1" applyFont="1" applyFill="1"/>
    <xf numFmtId="49" fontId="3" fillId="3" borderId="0" xfId="0" applyNumberFormat="1" applyFont="1" applyFill="1"/>
    <xf numFmtId="49" fontId="6" fillId="3" borderId="0" xfId="0" applyNumberFormat="1" applyFont="1" applyFill="1" applyAlignment="1">
      <alignment vertical="center"/>
    </xf>
    <xf numFmtId="0" fontId="2" fillId="3" borderId="0" xfId="0" applyFont="1" applyFill="1" applyAlignment="1">
      <alignment horizontal="left" vertical="center"/>
    </xf>
    <xf numFmtId="49" fontId="3" fillId="3" borderId="0" xfId="0" applyNumberFormat="1" applyFont="1" applyFill="1" applyAlignment="1">
      <alignment vertical="center"/>
    </xf>
    <xf numFmtId="49" fontId="2" fillId="3" borderId="0" xfId="0" applyNumberFormat="1" applyFont="1" applyFill="1" applyAlignment="1">
      <alignment horizontal="center" vertical="center"/>
    </xf>
    <xf numFmtId="49" fontId="2" fillId="3" borderId="0" xfId="0" applyNumberFormat="1" applyFont="1" applyFill="1" applyAlignment="1">
      <alignment vertical="center"/>
    </xf>
    <xf numFmtId="49" fontId="2" fillId="3" borderId="0" xfId="0" applyNumberFormat="1" applyFont="1" applyFill="1" applyAlignment="1">
      <alignment horizontal="left" vertical="center"/>
    </xf>
    <xf numFmtId="0" fontId="1" fillId="3" borderId="16" xfId="0" applyFont="1" applyFill="1" applyBorder="1"/>
    <xf numFmtId="0" fontId="1" fillId="3" borderId="17" xfId="0" applyFont="1" applyFill="1" applyBorder="1"/>
    <xf numFmtId="49" fontId="2" fillId="2" borderId="49" xfId="0" applyNumberFormat="1" applyFont="1" applyFill="1" applyBorder="1" applyAlignment="1">
      <alignment horizontal="center" vertical="center" wrapText="1"/>
    </xf>
    <xf numFmtId="49" fontId="2" fillId="2" borderId="47" xfId="0" applyNumberFormat="1" applyFont="1" applyFill="1" applyBorder="1" applyAlignment="1">
      <alignment horizontal="center" vertical="center" wrapText="1"/>
    </xf>
    <xf numFmtId="49" fontId="2" fillId="2" borderId="50" xfId="0" applyNumberFormat="1" applyFont="1" applyFill="1" applyBorder="1" applyAlignment="1">
      <alignment horizontal="center" vertical="center" wrapText="1"/>
    </xf>
    <xf numFmtId="1" fontId="2" fillId="2" borderId="32" xfId="0" applyNumberFormat="1" applyFont="1" applyFill="1" applyBorder="1" applyAlignment="1">
      <alignment horizontal="center" vertical="center" wrapText="1"/>
    </xf>
    <xf numFmtId="1" fontId="2" fillId="2" borderId="48" xfId="0" applyNumberFormat="1" applyFont="1" applyFill="1" applyBorder="1" applyAlignment="1">
      <alignment horizontal="center" vertical="center" wrapText="1"/>
    </xf>
    <xf numFmtId="1" fontId="2" fillId="2" borderId="51" xfId="0" applyNumberFormat="1" applyFont="1" applyFill="1" applyBorder="1" applyAlignment="1">
      <alignment horizontal="center" vertical="center" wrapText="1"/>
    </xf>
    <xf numFmtId="166" fontId="17" fillId="0" borderId="0" xfId="0" applyNumberFormat="1" applyFont="1" applyAlignment="1">
      <alignment horizontal="center" vertical="center"/>
    </xf>
    <xf numFmtId="0" fontId="17" fillId="0" borderId="0" xfId="0" applyFont="1" applyAlignment="1">
      <alignment vertical="center"/>
    </xf>
    <xf numFmtId="4" fontId="17" fillId="0" borderId="0" xfId="0" applyNumberFormat="1" applyFont="1" applyAlignment="1">
      <alignment horizontal="right" vertical="center"/>
    </xf>
    <xf numFmtId="0" fontId="18" fillId="0" borderId="0" xfId="0" applyFont="1"/>
    <xf numFmtId="4" fontId="18" fillId="0" borderId="0" xfId="0" applyNumberFormat="1" applyFont="1"/>
    <xf numFmtId="166" fontId="18" fillId="0" borderId="0" xfId="0" applyNumberFormat="1" applyFont="1" applyAlignment="1">
      <alignment horizontal="center" vertical="center"/>
    </xf>
    <xf numFmtId="0" fontId="2" fillId="0" borderId="0" xfId="0" applyFont="1"/>
    <xf numFmtId="0" fontId="19" fillId="0" borderId="0" xfId="0" applyFont="1"/>
    <xf numFmtId="4" fontId="19" fillId="0" borderId="0" xfId="0" applyNumberFormat="1" applyFont="1"/>
    <xf numFmtId="49" fontId="7" fillId="3" borderId="0" xfId="0" applyNumberFormat="1" applyFont="1" applyFill="1" applyAlignment="1">
      <alignment horizontal="left" vertical="center"/>
    </xf>
    <xf numFmtId="49" fontId="1" fillId="3" borderId="0" xfId="0" applyNumberFormat="1" applyFont="1" applyFill="1" applyAlignment="1">
      <alignment horizontal="left" vertical="center"/>
    </xf>
    <xf numFmtId="49" fontId="4" fillId="3" borderId="0" xfId="0" applyNumberFormat="1" applyFont="1" applyFill="1" applyAlignment="1">
      <alignment horizontal="left" vertical="center"/>
    </xf>
    <xf numFmtId="0" fontId="1" fillId="3" borderId="0" xfId="0" applyFont="1" applyFill="1" applyAlignment="1">
      <alignment horizontal="left" vertical="center"/>
    </xf>
    <xf numFmtId="49" fontId="1" fillId="3" borderId="0" xfId="0" applyNumberFormat="1" applyFont="1" applyFill="1" applyAlignment="1">
      <alignment horizontal="left" vertical="center" wrapText="1"/>
    </xf>
    <xf numFmtId="49" fontId="10" fillId="3" borderId="17" xfId="0" applyNumberFormat="1" applyFont="1" applyFill="1" applyBorder="1" applyAlignment="1">
      <alignment horizontal="right" vertical="center"/>
    </xf>
    <xf numFmtId="49" fontId="10" fillId="3" borderId="17" xfId="0" applyNumberFormat="1" applyFont="1" applyFill="1" applyBorder="1" applyAlignment="1">
      <alignment horizontal="center" vertical="center"/>
    </xf>
    <xf numFmtId="49" fontId="10" fillId="3" borderId="17" xfId="0" applyNumberFormat="1" applyFont="1" applyFill="1" applyBorder="1" applyAlignment="1">
      <alignment horizontal="left" vertical="center" wrapText="1"/>
    </xf>
    <xf numFmtId="49" fontId="1" fillId="3" borderId="17" xfId="0" applyNumberFormat="1" applyFont="1" applyFill="1" applyBorder="1" applyAlignment="1">
      <alignment horizontal="left" vertical="top" wrapText="1"/>
    </xf>
    <xf numFmtId="49" fontId="1" fillId="2" borderId="49" xfId="0" applyNumberFormat="1" applyFont="1" applyFill="1" applyBorder="1" applyAlignment="1">
      <alignment horizontal="center" vertical="center" wrapText="1"/>
    </xf>
    <xf numFmtId="1" fontId="1" fillId="2" borderId="32" xfId="0" applyNumberFormat="1" applyFont="1" applyFill="1" applyBorder="1" applyAlignment="1">
      <alignment horizontal="center" vertical="center"/>
    </xf>
    <xf numFmtId="1" fontId="1" fillId="2" borderId="48" xfId="0" applyNumberFormat="1" applyFont="1" applyFill="1" applyBorder="1" applyAlignment="1">
      <alignment horizontal="center" vertical="center"/>
    </xf>
    <xf numFmtId="1" fontId="1" fillId="2" borderId="48" xfId="0" applyNumberFormat="1" applyFont="1" applyFill="1" applyBorder="1" applyAlignment="1">
      <alignment horizontal="center" vertical="center" wrapText="1"/>
    </xf>
    <xf numFmtId="0" fontId="4" fillId="0" borderId="0" xfId="0" applyFont="1" applyAlignment="1">
      <alignment horizontal="right" vertical="center"/>
    </xf>
    <xf numFmtId="166" fontId="13" fillId="0" borderId="0" xfId="0" applyNumberFormat="1"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top" wrapText="1"/>
    </xf>
    <xf numFmtId="4" fontId="13" fillId="0" borderId="0" xfId="0" applyNumberFormat="1" applyFont="1" applyAlignment="1">
      <alignment horizontal="right" vertical="center"/>
    </xf>
    <xf numFmtId="166" fontId="1" fillId="0" borderId="0" xfId="0" applyNumberFormat="1" applyFont="1" applyAlignment="1">
      <alignment horizontal="right" vertical="center"/>
    </xf>
    <xf numFmtId="166" fontId="1" fillId="0" borderId="0" xfId="0" applyNumberFormat="1" applyFont="1" applyAlignment="1">
      <alignment horizontal="center" vertical="center"/>
    </xf>
    <xf numFmtId="49" fontId="1" fillId="0" borderId="0" xfId="0" applyNumberFormat="1" applyFont="1" applyAlignment="1">
      <alignment horizontal="left" vertical="center" wrapText="1"/>
    </xf>
    <xf numFmtId="0" fontId="14" fillId="0" borderId="0" xfId="0" applyFont="1" applyAlignment="1">
      <alignment horizontal="left" vertical="top" wrapText="1"/>
    </xf>
    <xf numFmtId="0" fontId="14" fillId="0" borderId="0" xfId="0" applyFont="1" applyAlignment="1">
      <alignment horizontal="center" vertical="center" wrapText="1"/>
    </xf>
    <xf numFmtId="0" fontId="14" fillId="0" borderId="0" xfId="0" applyFont="1" applyAlignment="1">
      <alignment horizontal="right" vertical="center"/>
    </xf>
    <xf numFmtId="4" fontId="14" fillId="0" borderId="0" xfId="0" applyNumberFormat="1" applyFont="1" applyAlignment="1">
      <alignment horizontal="right" vertical="center"/>
    </xf>
    <xf numFmtId="165" fontId="1" fillId="0" borderId="0" xfId="0" applyNumberFormat="1" applyFont="1" applyAlignment="1">
      <alignment horizontal="right" vertical="center"/>
    </xf>
    <xf numFmtId="4" fontId="1" fillId="0" borderId="0" xfId="0" applyNumberFormat="1" applyFont="1" applyAlignment="1">
      <alignment horizontal="right" vertical="center"/>
    </xf>
    <xf numFmtId="0" fontId="11" fillId="0" borderId="0" xfId="0" applyFont="1" applyAlignment="1">
      <alignment horizontal="right" vertical="center"/>
    </xf>
    <xf numFmtId="0" fontId="15" fillId="0" borderId="0" xfId="0" applyFont="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top" wrapText="1"/>
    </xf>
    <xf numFmtId="0" fontId="15" fillId="0" borderId="0" xfId="0" applyFont="1" applyAlignment="1">
      <alignment horizontal="right" vertical="center"/>
    </xf>
    <xf numFmtId="4" fontId="15" fillId="0" borderId="0" xfId="0" applyNumberFormat="1" applyFont="1" applyAlignment="1">
      <alignment horizontal="right" vertical="center"/>
    </xf>
    <xf numFmtId="49" fontId="1" fillId="4" borderId="0" xfId="0" applyNumberFormat="1" applyFont="1" applyFill="1" applyAlignment="1">
      <alignment horizontal="left" vertical="center" wrapText="1"/>
    </xf>
    <xf numFmtId="0" fontId="22" fillId="0" borderId="0" xfId="0" applyFont="1" applyAlignment="1" applyProtection="1">
      <alignment horizontal="left" vertical="top" wrapText="1"/>
      <protection locked="0"/>
    </xf>
    <xf numFmtId="164" fontId="2" fillId="0" borderId="25" xfId="0" applyNumberFormat="1" applyFont="1" applyBorder="1" applyAlignment="1">
      <alignment horizontal="left" vertical="center" wrapText="1"/>
    </xf>
    <xf numFmtId="164" fontId="2" fillId="0" borderId="8" xfId="0" applyNumberFormat="1" applyFont="1" applyBorder="1" applyAlignment="1">
      <alignment horizontal="left" vertical="center" wrapText="1"/>
    </xf>
    <xf numFmtId="164" fontId="2" fillId="0" borderId="5" xfId="0" applyNumberFormat="1" applyFont="1" applyBorder="1" applyAlignment="1">
      <alignment horizontal="left" vertical="center" wrapText="1"/>
    </xf>
    <xf numFmtId="164" fontId="2" fillId="0" borderId="38" xfId="0" applyNumberFormat="1" applyFont="1" applyBorder="1" applyAlignment="1">
      <alignment horizontal="left" vertical="center" wrapText="1"/>
    </xf>
    <xf numFmtId="164" fontId="2" fillId="0" borderId="0" xfId="0" applyNumberFormat="1" applyFont="1" applyAlignment="1">
      <alignment horizontal="left" vertical="center" wrapText="1"/>
    </xf>
    <xf numFmtId="164" fontId="2" fillId="0" borderId="7" xfId="0" applyNumberFormat="1" applyFont="1" applyBorder="1" applyAlignment="1">
      <alignment horizontal="left" vertical="center" wrapText="1"/>
    </xf>
    <xf numFmtId="164" fontId="6" fillId="0" borderId="29" xfId="0" applyNumberFormat="1" applyFont="1" applyBorder="1" applyAlignment="1">
      <alignment horizontal="left" vertical="center" wrapText="1"/>
    </xf>
    <xf numFmtId="164" fontId="6" fillId="0" borderId="10" xfId="0" applyNumberFormat="1" applyFont="1" applyBorder="1" applyAlignment="1">
      <alignment horizontal="left" vertical="center" wrapText="1"/>
    </xf>
    <xf numFmtId="164" fontId="6" fillId="0" borderId="11" xfId="0" applyNumberFormat="1" applyFont="1" applyBorder="1" applyAlignment="1">
      <alignment horizontal="left" vertical="center" wrapText="1"/>
    </xf>
    <xf numFmtId="164" fontId="2" fillId="0" borderId="29" xfId="0" applyNumberFormat="1" applyFont="1" applyBorder="1" applyAlignment="1">
      <alignment horizontal="left" vertical="center" wrapText="1"/>
    </xf>
    <xf numFmtId="164" fontId="2" fillId="0" borderId="10" xfId="0" applyNumberFormat="1" applyFont="1" applyBorder="1" applyAlignment="1">
      <alignment horizontal="left" vertical="center" wrapText="1"/>
    </xf>
    <xf numFmtId="164" fontId="2" fillId="0" borderId="11" xfId="0" applyNumberFormat="1" applyFont="1" applyBorder="1" applyAlignment="1">
      <alignment horizontal="left" vertical="center" wrapText="1"/>
    </xf>
    <xf numFmtId="0" fontId="1" fillId="0" borderId="0" xfId="0" applyFont="1" applyAlignment="1" applyProtection="1">
      <alignment horizontal="left" wrapText="1"/>
      <protection locked="0"/>
    </xf>
    <xf numFmtId="0" fontId="1" fillId="3" borderId="0" xfId="0" applyFont="1" applyFill="1" applyAlignment="1">
      <alignment horizontal="left" vertical="center"/>
    </xf>
    <xf numFmtId="0" fontId="1" fillId="0" borderId="0" xfId="0" applyFont="1" applyAlignment="1">
      <alignment horizontal="left" vertical="center"/>
    </xf>
    <xf numFmtId="49" fontId="1" fillId="3" borderId="0" xfId="0" applyNumberFormat="1" applyFont="1" applyFill="1" applyAlignment="1">
      <alignment horizontal="left" vertical="center"/>
    </xf>
  </cellXfs>
  <cellStyles count="6">
    <cellStyle name="Hypertextový odkaz 2" xfId="4" xr:uid="{57810245-6986-45C2-82FC-15BC2A6CA051}"/>
    <cellStyle name="Měna 2" xfId="5" xr:uid="{95AB4765-6A4F-41A8-9D20-701B842C82BA}"/>
    <cellStyle name="Normální" xfId="0" builtinId="0"/>
    <cellStyle name="Normální 14" xfId="1" xr:uid="{00000000-0005-0000-0000-000001000000}"/>
    <cellStyle name="Normální 16" xfId="2" xr:uid="{00000000-0005-0000-0000-000002000000}"/>
    <cellStyle name="Normální 4" xfId="3" xr:uid="{00000000-0005-0000-0000-000003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S59"/>
  <sheetViews>
    <sheetView showGridLines="0" tabSelected="1" topLeftCell="A32" zoomScaleNormal="100" workbookViewId="0">
      <selection activeCell="Q37" sqref="Q37"/>
    </sheetView>
  </sheetViews>
  <sheetFormatPr defaultColWidth="9.28515625" defaultRowHeight="12.75" x14ac:dyDescent="0.2"/>
  <cols>
    <col min="1" max="1" width="2.42578125" style="2" customWidth="1"/>
    <col min="2" max="2" width="3.140625" style="2" customWidth="1"/>
    <col min="3" max="3" width="2.7109375" style="2" customWidth="1"/>
    <col min="4" max="4" width="6.85546875" style="2" customWidth="1"/>
    <col min="5" max="5" width="13.7109375" style="2" customWidth="1"/>
    <col min="6" max="6" width="0.5703125" style="2" customWidth="1"/>
    <col min="7" max="7" width="2.5703125" style="2" customWidth="1"/>
    <col min="8" max="8" width="2.7109375" style="2" customWidth="1"/>
    <col min="9" max="9" width="9.7109375" style="2" customWidth="1"/>
    <col min="10" max="10" width="13.7109375" style="2" customWidth="1"/>
    <col min="11" max="11" width="0.7109375" style="2" customWidth="1"/>
    <col min="12" max="12" width="2.42578125" style="2" customWidth="1"/>
    <col min="13" max="13" width="2.7109375" style="2" customWidth="1"/>
    <col min="14" max="14" width="2" style="2" customWidth="1"/>
    <col min="15" max="15" width="12.7109375" style="2" customWidth="1"/>
    <col min="16" max="16" width="2.7109375" style="2" customWidth="1"/>
    <col min="17" max="17" width="2" style="2" customWidth="1"/>
    <col min="18" max="18" width="13.7109375" style="2" customWidth="1"/>
    <col min="19" max="19" width="0.5703125" style="2" customWidth="1"/>
    <col min="20" max="16384" width="9.28515625" style="2"/>
  </cols>
  <sheetData>
    <row r="1" spans="1:19" ht="12.75" hidden="1" customHeight="1" x14ac:dyDescent="0.2">
      <c r="A1" s="3"/>
      <c r="B1" s="4"/>
      <c r="C1" s="4"/>
      <c r="D1" s="4"/>
      <c r="E1" s="4"/>
      <c r="F1" s="4"/>
      <c r="G1" s="4"/>
      <c r="H1" s="4"/>
      <c r="I1" s="4"/>
      <c r="J1" s="4"/>
      <c r="K1" s="4"/>
      <c r="L1" s="4"/>
      <c r="M1" s="4"/>
      <c r="N1" s="4"/>
      <c r="O1" s="4"/>
      <c r="P1" s="4"/>
      <c r="Q1" s="4"/>
      <c r="R1" s="4"/>
      <c r="S1" s="5"/>
    </row>
    <row r="2" spans="1:19" ht="23.25" customHeight="1" x14ac:dyDescent="0.35">
      <c r="A2" s="3"/>
      <c r="B2" s="4"/>
      <c r="C2" s="4"/>
      <c r="D2" s="4"/>
      <c r="E2" s="4"/>
      <c r="F2" s="4"/>
      <c r="G2" s="21" t="s">
        <v>80</v>
      </c>
      <c r="H2" s="4"/>
      <c r="I2" s="4"/>
      <c r="J2" s="4"/>
      <c r="K2" s="4"/>
      <c r="L2" s="4"/>
      <c r="M2" s="4"/>
      <c r="N2" s="4"/>
      <c r="O2" s="4"/>
      <c r="P2" s="4"/>
      <c r="Q2" s="4"/>
      <c r="R2" s="4"/>
      <c r="S2" s="5"/>
    </row>
    <row r="3" spans="1:19" ht="12" hidden="1" customHeight="1" x14ac:dyDescent="0.2">
      <c r="A3" s="22"/>
      <c r="B3" s="23"/>
      <c r="C3" s="23"/>
      <c r="D3" s="23"/>
      <c r="E3" s="23"/>
      <c r="F3" s="23"/>
      <c r="G3" s="23"/>
      <c r="H3" s="23"/>
      <c r="I3" s="23"/>
      <c r="J3" s="23"/>
      <c r="K3" s="23"/>
      <c r="L3" s="23"/>
      <c r="M3" s="23"/>
      <c r="N3" s="23"/>
      <c r="O3" s="23"/>
      <c r="P3" s="23"/>
      <c r="Q3" s="23"/>
      <c r="R3" s="23"/>
      <c r="S3" s="24"/>
    </row>
    <row r="4" spans="1:19" ht="8.25" customHeight="1" x14ac:dyDescent="0.2">
      <c r="A4" s="25"/>
      <c r="B4" s="26"/>
      <c r="C4" s="26"/>
      <c r="D4" s="26"/>
      <c r="E4" s="26"/>
      <c r="F4" s="26"/>
      <c r="G4" s="26"/>
      <c r="H4" s="26"/>
      <c r="I4" s="26"/>
      <c r="J4" s="26"/>
      <c r="K4" s="26"/>
      <c r="L4" s="26"/>
      <c r="M4" s="26"/>
      <c r="N4" s="26"/>
      <c r="O4" s="26"/>
      <c r="P4" s="26"/>
      <c r="Q4" s="26"/>
      <c r="R4" s="26"/>
      <c r="S4" s="27"/>
    </row>
    <row r="5" spans="1:19" ht="24" customHeight="1" x14ac:dyDescent="0.2">
      <c r="A5" s="28"/>
      <c r="B5" s="29" t="s">
        <v>0</v>
      </c>
      <c r="C5" s="29"/>
      <c r="D5" s="29"/>
      <c r="E5" s="193" t="s">
        <v>109</v>
      </c>
      <c r="F5" s="194"/>
      <c r="G5" s="194"/>
      <c r="H5" s="194"/>
      <c r="I5" s="194"/>
      <c r="J5" s="195"/>
      <c r="K5" s="29"/>
      <c r="L5" s="29"/>
      <c r="M5" s="29"/>
      <c r="N5" s="29"/>
      <c r="O5" s="29" t="s">
        <v>1</v>
      </c>
      <c r="P5" s="30" t="s">
        <v>2</v>
      </c>
      <c r="Q5" s="31"/>
      <c r="R5" s="32"/>
      <c r="S5" s="33"/>
    </row>
    <row r="6" spans="1:19" ht="17.25" hidden="1" customHeight="1" x14ac:dyDescent="0.2">
      <c r="A6" s="28"/>
      <c r="B6" s="29" t="s">
        <v>3</v>
      </c>
      <c r="C6" s="29"/>
      <c r="D6" s="29"/>
      <c r="E6" s="34" t="s">
        <v>4</v>
      </c>
      <c r="F6" s="29"/>
      <c r="G6" s="29"/>
      <c r="H6" s="29"/>
      <c r="I6" s="29"/>
      <c r="J6" s="35"/>
      <c r="K6" s="29"/>
      <c r="L6" s="29"/>
      <c r="M6" s="29"/>
      <c r="N6" s="29"/>
      <c r="O6" s="29"/>
      <c r="P6" s="34"/>
      <c r="Q6" s="36"/>
      <c r="R6" s="35"/>
      <c r="S6" s="33"/>
    </row>
    <row r="7" spans="1:19" ht="24" customHeight="1" x14ac:dyDescent="0.2">
      <c r="A7" s="28"/>
      <c r="B7" s="29" t="s">
        <v>5</v>
      </c>
      <c r="C7" s="29"/>
      <c r="D7" s="29"/>
      <c r="E7" s="196" t="s">
        <v>110</v>
      </c>
      <c r="F7" s="197"/>
      <c r="G7" s="197"/>
      <c r="H7" s="197"/>
      <c r="I7" s="197"/>
      <c r="J7" s="198"/>
      <c r="K7" s="29"/>
      <c r="L7" s="29"/>
      <c r="M7" s="29"/>
      <c r="N7" s="29"/>
      <c r="O7" s="29" t="s">
        <v>6</v>
      </c>
      <c r="P7" s="34" t="s">
        <v>7</v>
      </c>
      <c r="Q7" s="36"/>
      <c r="R7" s="35"/>
      <c r="S7" s="33"/>
    </row>
    <row r="8" spans="1:19" ht="17.25" hidden="1" customHeight="1" x14ac:dyDescent="0.2">
      <c r="A8" s="28"/>
      <c r="B8" s="29" t="s">
        <v>8</v>
      </c>
      <c r="C8" s="29"/>
      <c r="D8" s="29"/>
      <c r="E8" s="34" t="s">
        <v>2</v>
      </c>
      <c r="F8" s="29"/>
      <c r="G8" s="29"/>
      <c r="H8" s="29"/>
      <c r="I8" s="29"/>
      <c r="J8" s="35"/>
      <c r="K8" s="29"/>
      <c r="L8" s="29"/>
      <c r="M8" s="29"/>
      <c r="N8" s="29"/>
      <c r="O8" s="29"/>
      <c r="P8" s="34"/>
      <c r="Q8" s="36"/>
      <c r="R8" s="35"/>
      <c r="S8" s="33"/>
    </row>
    <row r="9" spans="1:19" ht="24" customHeight="1" x14ac:dyDescent="0.2">
      <c r="A9" s="28"/>
      <c r="B9" s="29" t="s">
        <v>9</v>
      </c>
      <c r="C9" s="29"/>
      <c r="D9" s="29"/>
      <c r="E9" s="199" t="s">
        <v>81</v>
      </c>
      <c r="F9" s="200"/>
      <c r="G9" s="200"/>
      <c r="H9" s="200"/>
      <c r="I9" s="200"/>
      <c r="J9" s="201"/>
      <c r="K9" s="29"/>
      <c r="L9" s="29"/>
      <c r="M9" s="29"/>
      <c r="N9" s="29"/>
      <c r="O9" s="29" t="s">
        <v>10</v>
      </c>
      <c r="P9" s="202" t="s">
        <v>7</v>
      </c>
      <c r="Q9" s="203"/>
      <c r="R9" s="204"/>
      <c r="S9" s="33"/>
    </row>
    <row r="10" spans="1:19" ht="17.25" hidden="1" customHeight="1" x14ac:dyDescent="0.2">
      <c r="A10" s="28"/>
      <c r="B10" s="29" t="s">
        <v>11</v>
      </c>
      <c r="C10" s="29"/>
      <c r="D10" s="29"/>
      <c r="E10" s="29" t="s">
        <v>2</v>
      </c>
      <c r="F10" s="29"/>
      <c r="G10" s="29"/>
      <c r="H10" s="29"/>
      <c r="I10" s="29"/>
      <c r="J10" s="29"/>
      <c r="K10" s="29"/>
      <c r="L10" s="29"/>
      <c r="M10" s="29"/>
      <c r="N10" s="29"/>
      <c r="O10" s="29"/>
      <c r="P10" s="36"/>
      <c r="Q10" s="36"/>
      <c r="R10" s="29"/>
      <c r="S10" s="33"/>
    </row>
    <row r="11" spans="1:19" ht="17.25" hidden="1" customHeight="1" x14ac:dyDescent="0.2">
      <c r="A11" s="28"/>
      <c r="B11" s="29" t="s">
        <v>12</v>
      </c>
      <c r="C11" s="29"/>
      <c r="D11" s="29"/>
      <c r="E11" s="29" t="s">
        <v>2</v>
      </c>
      <c r="F11" s="29"/>
      <c r="G11" s="29"/>
      <c r="H11" s="29"/>
      <c r="I11" s="29"/>
      <c r="J11" s="29"/>
      <c r="K11" s="29"/>
      <c r="L11" s="29"/>
      <c r="M11" s="29"/>
      <c r="N11" s="29"/>
      <c r="O11" s="29"/>
      <c r="P11" s="36"/>
      <c r="Q11" s="36"/>
      <c r="R11" s="29"/>
      <c r="S11" s="33"/>
    </row>
    <row r="12" spans="1:19" ht="17.25" hidden="1" customHeight="1" x14ac:dyDescent="0.2">
      <c r="A12" s="28"/>
      <c r="B12" s="29" t="s">
        <v>13</v>
      </c>
      <c r="C12" s="29"/>
      <c r="D12" s="29"/>
      <c r="E12" s="29" t="s">
        <v>2</v>
      </c>
      <c r="F12" s="29"/>
      <c r="G12" s="29"/>
      <c r="H12" s="29"/>
      <c r="I12" s="29"/>
      <c r="J12" s="29"/>
      <c r="K12" s="29"/>
      <c r="L12" s="29"/>
      <c r="M12" s="29"/>
      <c r="N12" s="29"/>
      <c r="O12" s="29"/>
      <c r="P12" s="36"/>
      <c r="Q12" s="36"/>
      <c r="R12" s="29"/>
      <c r="S12" s="33"/>
    </row>
    <row r="13" spans="1:19" ht="17.25" hidden="1" customHeight="1" x14ac:dyDescent="0.2">
      <c r="A13" s="28"/>
      <c r="B13" s="29"/>
      <c r="C13" s="29"/>
      <c r="D13" s="29"/>
      <c r="E13" s="29" t="s">
        <v>2</v>
      </c>
      <c r="F13" s="29"/>
      <c r="G13" s="29"/>
      <c r="H13" s="29"/>
      <c r="I13" s="29"/>
      <c r="J13" s="29"/>
      <c r="K13" s="29"/>
      <c r="L13" s="29"/>
      <c r="M13" s="29"/>
      <c r="N13" s="29"/>
      <c r="O13" s="29"/>
      <c r="P13" s="36"/>
      <c r="Q13" s="36"/>
      <c r="R13" s="29"/>
      <c r="S13" s="33"/>
    </row>
    <row r="14" spans="1:19" ht="17.25" hidden="1" customHeight="1" x14ac:dyDescent="0.2">
      <c r="A14" s="28"/>
      <c r="B14" s="29"/>
      <c r="C14" s="29"/>
      <c r="D14" s="29"/>
      <c r="E14" s="29" t="s">
        <v>2</v>
      </c>
      <c r="F14" s="29"/>
      <c r="G14" s="29"/>
      <c r="H14" s="29"/>
      <c r="I14" s="29"/>
      <c r="J14" s="29"/>
      <c r="K14" s="29"/>
      <c r="L14" s="29"/>
      <c r="M14" s="29"/>
      <c r="N14" s="29"/>
      <c r="O14" s="29"/>
      <c r="P14" s="36"/>
      <c r="Q14" s="36"/>
      <c r="R14" s="29"/>
      <c r="S14" s="33"/>
    </row>
    <row r="15" spans="1:19" ht="17.25" hidden="1" customHeight="1" x14ac:dyDescent="0.2">
      <c r="A15" s="28"/>
      <c r="B15" s="29"/>
      <c r="C15" s="29"/>
      <c r="D15" s="29"/>
      <c r="E15" s="29" t="s">
        <v>2</v>
      </c>
      <c r="F15" s="29"/>
      <c r="G15" s="29"/>
      <c r="H15" s="29"/>
      <c r="I15" s="29"/>
      <c r="J15" s="29"/>
      <c r="K15" s="29"/>
      <c r="L15" s="29"/>
      <c r="M15" s="29"/>
      <c r="N15" s="29"/>
      <c r="O15" s="29"/>
      <c r="P15" s="36"/>
      <c r="Q15" s="36"/>
      <c r="R15" s="29"/>
      <c r="S15" s="33"/>
    </row>
    <row r="16" spans="1:19" ht="17.25" hidden="1" customHeight="1" x14ac:dyDescent="0.2">
      <c r="A16" s="28"/>
      <c r="B16" s="29"/>
      <c r="C16" s="29"/>
      <c r="D16" s="29"/>
      <c r="E16" s="29" t="s">
        <v>2</v>
      </c>
      <c r="F16" s="29"/>
      <c r="G16" s="29"/>
      <c r="H16" s="29"/>
      <c r="I16" s="29"/>
      <c r="J16" s="29"/>
      <c r="K16" s="29"/>
      <c r="L16" s="29"/>
      <c r="M16" s="29"/>
      <c r="N16" s="29"/>
      <c r="O16" s="29"/>
      <c r="P16" s="36"/>
      <c r="Q16" s="36"/>
      <c r="R16" s="29"/>
      <c r="S16" s="33"/>
    </row>
    <row r="17" spans="1:19" ht="17.25" hidden="1" customHeight="1" x14ac:dyDescent="0.2">
      <c r="A17" s="28"/>
      <c r="B17" s="29"/>
      <c r="C17" s="29"/>
      <c r="D17" s="29"/>
      <c r="E17" s="29" t="s">
        <v>2</v>
      </c>
      <c r="F17" s="29"/>
      <c r="G17" s="29"/>
      <c r="H17" s="29"/>
      <c r="I17" s="29"/>
      <c r="J17" s="29"/>
      <c r="K17" s="29"/>
      <c r="L17" s="29"/>
      <c r="M17" s="29"/>
      <c r="N17" s="29"/>
      <c r="O17" s="29"/>
      <c r="P17" s="36"/>
      <c r="Q17" s="36"/>
      <c r="R17" s="29"/>
      <c r="S17" s="33"/>
    </row>
    <row r="18" spans="1:19" ht="17.25" hidden="1" customHeight="1" x14ac:dyDescent="0.2">
      <c r="A18" s="28"/>
      <c r="B18" s="29"/>
      <c r="C18" s="29"/>
      <c r="D18" s="29"/>
      <c r="E18" s="29" t="s">
        <v>2</v>
      </c>
      <c r="F18" s="29"/>
      <c r="G18" s="29"/>
      <c r="H18" s="29"/>
      <c r="I18" s="29"/>
      <c r="J18" s="29"/>
      <c r="K18" s="29"/>
      <c r="L18" s="29"/>
      <c r="M18" s="29"/>
      <c r="N18" s="29"/>
      <c r="O18" s="29"/>
      <c r="P18" s="36"/>
      <c r="Q18" s="36"/>
      <c r="R18" s="29"/>
      <c r="S18" s="33"/>
    </row>
    <row r="19" spans="1:19" ht="17.25" hidden="1" customHeight="1" x14ac:dyDescent="0.2">
      <c r="A19" s="28"/>
      <c r="B19" s="29"/>
      <c r="C19" s="29"/>
      <c r="D19" s="29"/>
      <c r="E19" s="29" t="s">
        <v>2</v>
      </c>
      <c r="F19" s="29"/>
      <c r="G19" s="29"/>
      <c r="H19" s="29"/>
      <c r="I19" s="29"/>
      <c r="J19" s="29"/>
      <c r="K19" s="29"/>
      <c r="L19" s="29"/>
      <c r="M19" s="29"/>
      <c r="N19" s="29"/>
      <c r="O19" s="29"/>
      <c r="P19" s="36"/>
      <c r="Q19" s="36"/>
      <c r="R19" s="29"/>
      <c r="S19" s="33"/>
    </row>
    <row r="20" spans="1:19" ht="17.25" hidden="1" customHeight="1" x14ac:dyDescent="0.2">
      <c r="A20" s="28"/>
      <c r="B20" s="29"/>
      <c r="C20" s="29"/>
      <c r="D20" s="29"/>
      <c r="E20" s="29" t="s">
        <v>2</v>
      </c>
      <c r="F20" s="29"/>
      <c r="G20" s="29"/>
      <c r="H20" s="29"/>
      <c r="I20" s="29"/>
      <c r="J20" s="29"/>
      <c r="K20" s="29"/>
      <c r="L20" s="29"/>
      <c r="M20" s="29"/>
      <c r="N20" s="29"/>
      <c r="O20" s="29"/>
      <c r="P20" s="36"/>
      <c r="Q20" s="36"/>
      <c r="R20" s="29"/>
      <c r="S20" s="33"/>
    </row>
    <row r="21" spans="1:19" ht="17.25" hidden="1" customHeight="1" x14ac:dyDescent="0.2">
      <c r="A21" s="28"/>
      <c r="B21" s="29"/>
      <c r="C21" s="29"/>
      <c r="D21" s="29"/>
      <c r="E21" s="29" t="s">
        <v>2</v>
      </c>
      <c r="F21" s="29"/>
      <c r="G21" s="29"/>
      <c r="H21" s="29"/>
      <c r="I21" s="29"/>
      <c r="J21" s="29"/>
      <c r="K21" s="29"/>
      <c r="L21" s="29"/>
      <c r="M21" s="29"/>
      <c r="N21" s="29"/>
      <c r="O21" s="29"/>
      <c r="P21" s="36"/>
      <c r="Q21" s="36"/>
      <c r="R21" s="29"/>
      <c r="S21" s="33"/>
    </row>
    <row r="22" spans="1:19" ht="17.25" hidden="1" customHeight="1" x14ac:dyDescent="0.2">
      <c r="A22" s="28"/>
      <c r="B22" s="29"/>
      <c r="C22" s="29"/>
      <c r="D22" s="29"/>
      <c r="E22" s="29" t="s">
        <v>2</v>
      </c>
      <c r="F22" s="29"/>
      <c r="G22" s="29"/>
      <c r="H22" s="29"/>
      <c r="I22" s="29"/>
      <c r="J22" s="29"/>
      <c r="K22" s="29"/>
      <c r="L22" s="29"/>
      <c r="M22" s="29"/>
      <c r="N22" s="29"/>
      <c r="O22" s="29"/>
      <c r="P22" s="36"/>
      <c r="Q22" s="36"/>
      <c r="R22" s="29"/>
      <c r="S22" s="33"/>
    </row>
    <row r="23" spans="1:19" ht="17.25" hidden="1" customHeight="1" x14ac:dyDescent="0.2">
      <c r="A23" s="28"/>
      <c r="B23" s="29"/>
      <c r="C23" s="29"/>
      <c r="D23" s="29"/>
      <c r="E23" s="29" t="s">
        <v>2</v>
      </c>
      <c r="F23" s="29"/>
      <c r="G23" s="29"/>
      <c r="H23" s="29"/>
      <c r="I23" s="29"/>
      <c r="J23" s="29"/>
      <c r="K23" s="29"/>
      <c r="L23" s="29"/>
      <c r="M23" s="29"/>
      <c r="N23" s="29"/>
      <c r="O23" s="29"/>
      <c r="P23" s="36"/>
      <c r="Q23" s="36"/>
      <c r="R23" s="29"/>
      <c r="S23" s="33"/>
    </row>
    <row r="24" spans="1:19" ht="17.25" hidden="1" customHeight="1" x14ac:dyDescent="0.2">
      <c r="A24" s="28"/>
      <c r="B24" s="29"/>
      <c r="C24" s="29"/>
      <c r="D24" s="29"/>
      <c r="E24" s="29" t="s">
        <v>2</v>
      </c>
      <c r="F24" s="29"/>
      <c r="G24" s="29"/>
      <c r="H24" s="29"/>
      <c r="I24" s="29"/>
      <c r="J24" s="29"/>
      <c r="K24" s="29"/>
      <c r="L24" s="29"/>
      <c r="M24" s="29"/>
      <c r="N24" s="29"/>
      <c r="O24" s="29"/>
      <c r="P24" s="36"/>
      <c r="Q24" s="36"/>
      <c r="R24" s="29"/>
      <c r="S24" s="33"/>
    </row>
    <row r="25" spans="1:19" ht="17.850000000000001" customHeight="1" x14ac:dyDescent="0.2">
      <c r="A25" s="28"/>
      <c r="B25" s="29"/>
      <c r="C25" s="29"/>
      <c r="D25" s="29"/>
      <c r="E25" s="29"/>
      <c r="F25" s="29"/>
      <c r="G25" s="29"/>
      <c r="H25" s="29"/>
      <c r="I25" s="29"/>
      <c r="J25" s="29"/>
      <c r="K25" s="29"/>
      <c r="L25" s="29"/>
      <c r="M25" s="29"/>
      <c r="N25" s="29"/>
      <c r="O25" s="29" t="s">
        <v>14</v>
      </c>
      <c r="P25" s="29" t="s">
        <v>15</v>
      </c>
      <c r="Q25" s="29"/>
      <c r="R25" s="29"/>
      <c r="S25" s="33"/>
    </row>
    <row r="26" spans="1:19" ht="17.850000000000001" customHeight="1" x14ac:dyDescent="0.2">
      <c r="A26" s="28"/>
      <c r="B26" s="29" t="s">
        <v>16</v>
      </c>
      <c r="C26" s="29"/>
      <c r="D26" s="29"/>
      <c r="E26" s="30" t="s">
        <v>111</v>
      </c>
      <c r="F26" s="37"/>
      <c r="G26" s="37"/>
      <c r="H26" s="37"/>
      <c r="I26" s="37"/>
      <c r="J26" s="32"/>
      <c r="K26" s="29"/>
      <c r="L26" s="29"/>
      <c r="M26" s="29"/>
      <c r="N26" s="29"/>
      <c r="O26" s="38" t="s">
        <v>112</v>
      </c>
      <c r="P26" s="39" t="s">
        <v>7</v>
      </c>
      <c r="Q26" s="40"/>
      <c r="R26" s="41"/>
      <c r="S26" s="33"/>
    </row>
    <row r="27" spans="1:19" ht="17.850000000000001" customHeight="1" x14ac:dyDescent="0.2">
      <c r="A27" s="28"/>
      <c r="B27" s="29" t="s">
        <v>17</v>
      </c>
      <c r="C27" s="29"/>
      <c r="D27" s="29"/>
      <c r="E27" s="34" t="s">
        <v>98</v>
      </c>
      <c r="F27" s="29"/>
      <c r="G27" s="29"/>
      <c r="H27" s="29"/>
      <c r="I27" s="29"/>
      <c r="J27" s="35"/>
      <c r="K27" s="29"/>
      <c r="L27" s="29"/>
      <c r="M27" s="29"/>
      <c r="N27" s="29"/>
      <c r="O27" s="38" t="s">
        <v>7</v>
      </c>
      <c r="P27" s="39" t="s">
        <v>7</v>
      </c>
      <c r="Q27" s="40"/>
      <c r="R27" s="41"/>
      <c r="S27" s="33"/>
    </row>
    <row r="28" spans="1:19" ht="17.850000000000001" customHeight="1" x14ac:dyDescent="0.2">
      <c r="A28" s="28"/>
      <c r="B28" s="29" t="s">
        <v>18</v>
      </c>
      <c r="C28" s="29"/>
      <c r="D28" s="29"/>
      <c r="E28" s="34" t="s">
        <v>2</v>
      </c>
      <c r="F28" s="29"/>
      <c r="G28" s="29"/>
      <c r="H28" s="29"/>
      <c r="I28" s="29"/>
      <c r="J28" s="35"/>
      <c r="K28" s="29"/>
      <c r="L28" s="29"/>
      <c r="M28" s="29"/>
      <c r="N28" s="29"/>
      <c r="O28" s="38" t="s">
        <v>7</v>
      </c>
      <c r="P28" s="39" t="s">
        <v>7</v>
      </c>
      <c r="Q28" s="40"/>
      <c r="R28" s="41"/>
      <c r="S28" s="33"/>
    </row>
    <row r="29" spans="1:19" ht="17.850000000000001" customHeight="1" x14ac:dyDescent="0.2">
      <c r="A29" s="28"/>
      <c r="B29" s="29"/>
      <c r="C29" s="29"/>
      <c r="D29" s="29"/>
      <c r="E29" s="42" t="s">
        <v>7</v>
      </c>
      <c r="F29" s="43"/>
      <c r="G29" s="43"/>
      <c r="H29" s="43"/>
      <c r="I29" s="43"/>
      <c r="J29" s="44"/>
      <c r="K29" s="29"/>
      <c r="L29" s="29"/>
      <c r="M29" s="29"/>
      <c r="N29" s="29"/>
      <c r="O29" s="36"/>
      <c r="P29" s="36"/>
      <c r="Q29" s="36"/>
      <c r="R29" s="29"/>
      <c r="S29" s="33"/>
    </row>
    <row r="30" spans="1:19" ht="17.850000000000001" customHeight="1" x14ac:dyDescent="0.2">
      <c r="A30" s="28"/>
      <c r="B30" s="29"/>
      <c r="C30" s="29"/>
      <c r="D30" s="29"/>
      <c r="E30" s="36" t="s">
        <v>19</v>
      </c>
      <c r="F30" s="29"/>
      <c r="G30" s="29" t="s">
        <v>20</v>
      </c>
      <c r="H30" s="29"/>
      <c r="I30" s="29"/>
      <c r="J30" s="29"/>
      <c r="K30" s="29"/>
      <c r="L30" s="29"/>
      <c r="M30" s="29"/>
      <c r="N30" s="29"/>
      <c r="O30" s="36" t="s">
        <v>21</v>
      </c>
      <c r="P30" s="36"/>
      <c r="Q30" s="36"/>
      <c r="R30" s="45"/>
      <c r="S30" s="33"/>
    </row>
    <row r="31" spans="1:19" ht="17.850000000000001" customHeight="1" x14ac:dyDescent="0.2">
      <c r="A31" s="28"/>
      <c r="B31" s="29"/>
      <c r="C31" s="29"/>
      <c r="D31" s="29"/>
      <c r="E31" s="38" t="s">
        <v>7</v>
      </c>
      <c r="F31" s="29"/>
      <c r="G31" s="39"/>
      <c r="H31" s="46"/>
      <c r="I31" s="47"/>
      <c r="J31" s="29"/>
      <c r="K31" s="29"/>
      <c r="L31" s="29"/>
      <c r="M31" s="29"/>
      <c r="N31" s="29"/>
      <c r="O31" s="48"/>
      <c r="P31" s="36"/>
      <c r="Q31" s="36"/>
      <c r="R31" s="45"/>
      <c r="S31" s="33"/>
    </row>
    <row r="32" spans="1:19" ht="8.25" customHeight="1" x14ac:dyDescent="0.2">
      <c r="A32" s="49"/>
      <c r="B32" s="50"/>
      <c r="C32" s="50"/>
      <c r="D32" s="50"/>
      <c r="E32" s="50"/>
      <c r="F32" s="50"/>
      <c r="G32" s="50"/>
      <c r="H32" s="50"/>
      <c r="I32" s="50"/>
      <c r="J32" s="50"/>
      <c r="K32" s="50"/>
      <c r="L32" s="50"/>
      <c r="M32" s="50"/>
      <c r="N32" s="50"/>
      <c r="O32" s="50"/>
      <c r="P32" s="50"/>
      <c r="Q32" s="50"/>
      <c r="R32" s="50"/>
      <c r="S32" s="51"/>
    </row>
    <row r="33" spans="1:19" ht="20.25" customHeight="1" x14ac:dyDescent="0.2">
      <c r="A33" s="52"/>
      <c r="B33" s="53"/>
      <c r="C33" s="53"/>
      <c r="D33" s="53"/>
      <c r="E33" s="54" t="s">
        <v>22</v>
      </c>
      <c r="F33" s="53"/>
      <c r="G33" s="53"/>
      <c r="H33" s="53"/>
      <c r="I33" s="53"/>
      <c r="J33" s="53"/>
      <c r="K33" s="53"/>
      <c r="L33" s="53"/>
      <c r="M33" s="53"/>
      <c r="N33" s="53"/>
      <c r="O33" s="53"/>
      <c r="P33" s="53"/>
      <c r="Q33" s="53"/>
      <c r="R33" s="53"/>
      <c r="S33" s="55"/>
    </row>
    <row r="34" spans="1:19" ht="20.25" customHeight="1" x14ac:dyDescent="0.2">
      <c r="A34" s="56" t="s">
        <v>23</v>
      </c>
      <c r="B34" s="57"/>
      <c r="C34" s="57"/>
      <c r="D34" s="58"/>
      <c r="E34" s="59" t="s">
        <v>24</v>
      </c>
      <c r="F34" s="58"/>
      <c r="G34" s="59" t="s">
        <v>25</v>
      </c>
      <c r="H34" s="57"/>
      <c r="I34" s="58"/>
      <c r="J34" s="59" t="s">
        <v>26</v>
      </c>
      <c r="K34" s="57"/>
      <c r="L34" s="59" t="s">
        <v>27</v>
      </c>
      <c r="M34" s="57"/>
      <c r="N34" s="57"/>
      <c r="O34" s="58"/>
      <c r="P34" s="59" t="s">
        <v>28</v>
      </c>
      <c r="Q34" s="57"/>
      <c r="R34" s="57"/>
      <c r="S34" s="60"/>
    </row>
    <row r="35" spans="1:19" ht="20.25" customHeight="1" x14ac:dyDescent="0.2">
      <c r="A35" s="61"/>
      <c r="B35" s="62"/>
      <c r="C35" s="62"/>
      <c r="D35" s="63">
        <v>0</v>
      </c>
      <c r="E35" s="64">
        <f>IF(D35=0,0,R49/D35)</f>
        <v>0</v>
      </c>
      <c r="F35" s="65"/>
      <c r="G35" s="66"/>
      <c r="H35" s="62"/>
      <c r="I35" s="63">
        <v>0</v>
      </c>
      <c r="J35" s="64">
        <f>IF(I35=0,0,R49/I35)</f>
        <v>0</v>
      </c>
      <c r="K35" s="67"/>
      <c r="L35" s="66"/>
      <c r="M35" s="62"/>
      <c r="N35" s="62"/>
      <c r="O35" s="63">
        <v>0</v>
      </c>
      <c r="P35" s="66"/>
      <c r="Q35" s="62"/>
      <c r="R35" s="68">
        <f>IF(O35=0,0,R49/O35)</f>
        <v>0</v>
      </c>
      <c r="S35" s="69"/>
    </row>
    <row r="36" spans="1:19" ht="20.25" customHeight="1" x14ac:dyDescent="0.2">
      <c r="A36" s="52"/>
      <c r="B36" s="53"/>
      <c r="C36" s="53"/>
      <c r="D36" s="53"/>
      <c r="E36" s="54" t="s">
        <v>29</v>
      </c>
      <c r="F36" s="53"/>
      <c r="G36" s="53"/>
      <c r="H36" s="53"/>
      <c r="I36" s="53"/>
      <c r="J36" s="70" t="s">
        <v>30</v>
      </c>
      <c r="K36" s="53"/>
      <c r="L36" s="53"/>
      <c r="M36" s="53"/>
      <c r="N36" s="53"/>
      <c r="O36" s="53"/>
      <c r="P36" s="53"/>
      <c r="Q36" s="53"/>
      <c r="R36" s="53"/>
      <c r="S36" s="55"/>
    </row>
    <row r="37" spans="1:19" ht="20.25" customHeight="1" x14ac:dyDescent="0.2">
      <c r="A37" s="71" t="s">
        <v>31</v>
      </c>
      <c r="B37" s="72"/>
      <c r="C37" s="73" t="s">
        <v>32</v>
      </c>
      <c r="D37" s="74"/>
      <c r="E37" s="74"/>
      <c r="F37" s="75"/>
      <c r="G37" s="71" t="s">
        <v>33</v>
      </c>
      <c r="H37" s="76"/>
      <c r="I37" s="73" t="s">
        <v>34</v>
      </c>
      <c r="J37" s="74"/>
      <c r="K37" s="74"/>
      <c r="L37" s="71" t="s">
        <v>35</v>
      </c>
      <c r="M37" s="76"/>
      <c r="N37" s="73" t="s">
        <v>36</v>
      </c>
      <c r="O37" s="74"/>
      <c r="P37" s="74"/>
      <c r="Q37" s="74"/>
      <c r="R37" s="74"/>
      <c r="S37" s="75"/>
    </row>
    <row r="38" spans="1:19" ht="20.25" customHeight="1" x14ac:dyDescent="0.2">
      <c r="A38" s="77">
        <v>1</v>
      </c>
      <c r="B38" s="78" t="s">
        <v>37</v>
      </c>
      <c r="C38" s="32"/>
      <c r="D38" s="79"/>
      <c r="E38" s="80">
        <v>0</v>
      </c>
      <c r="F38" s="81"/>
      <c r="G38" s="77">
        <v>10</v>
      </c>
      <c r="H38" s="82" t="s">
        <v>38</v>
      </c>
      <c r="I38" s="41"/>
      <c r="J38" s="83">
        <v>0</v>
      </c>
      <c r="K38" s="84"/>
      <c r="L38" s="77">
        <v>14</v>
      </c>
      <c r="M38" s="39" t="s">
        <v>39</v>
      </c>
      <c r="N38" s="46"/>
      <c r="O38" s="46"/>
      <c r="P38" s="85" t="str">
        <f>M51</f>
        <v>21</v>
      </c>
      <c r="Q38" s="86" t="s">
        <v>41</v>
      </c>
      <c r="R38" s="80">
        <f>(E38+E39+E40)*0.025</f>
        <v>0</v>
      </c>
      <c r="S38" s="87"/>
    </row>
    <row r="39" spans="1:19" ht="20.25" customHeight="1" x14ac:dyDescent="0.2">
      <c r="A39" s="77">
        <v>2</v>
      </c>
      <c r="B39" s="78" t="s">
        <v>43</v>
      </c>
      <c r="C39" s="32"/>
      <c r="D39" s="79"/>
      <c r="E39" s="80">
        <v>0</v>
      </c>
      <c r="F39" s="81"/>
      <c r="G39" s="77">
        <v>11</v>
      </c>
      <c r="H39" s="29" t="s">
        <v>42</v>
      </c>
      <c r="I39" s="79"/>
      <c r="J39" s="83">
        <v>0</v>
      </c>
      <c r="K39" s="84"/>
      <c r="L39" s="77">
        <v>15</v>
      </c>
      <c r="M39" s="39" t="s">
        <v>89</v>
      </c>
      <c r="N39" s="46"/>
      <c r="O39" s="46"/>
      <c r="P39" s="85" t="str">
        <f>M51</f>
        <v>21</v>
      </c>
      <c r="Q39" s="86" t="s">
        <v>41</v>
      </c>
      <c r="R39" s="80">
        <v>0</v>
      </c>
      <c r="S39" s="87"/>
    </row>
    <row r="40" spans="1:19" ht="20.25" customHeight="1" x14ac:dyDescent="0.2">
      <c r="A40" s="77">
        <v>3</v>
      </c>
      <c r="B40" s="78" t="s">
        <v>88</v>
      </c>
      <c r="C40" s="32"/>
      <c r="D40" s="79"/>
      <c r="E40" s="80">
        <v>0</v>
      </c>
      <c r="F40" s="81"/>
      <c r="G40" s="77">
        <v>12</v>
      </c>
      <c r="H40" s="82" t="s">
        <v>44</v>
      </c>
      <c r="I40" s="41"/>
      <c r="J40" s="83">
        <v>0</v>
      </c>
      <c r="K40" s="84"/>
      <c r="L40" s="77">
        <v>16</v>
      </c>
      <c r="M40" s="39" t="s">
        <v>45</v>
      </c>
      <c r="N40" s="46"/>
      <c r="O40" s="46"/>
      <c r="P40" s="85" t="str">
        <f>M51</f>
        <v>21</v>
      </c>
      <c r="Q40" s="86" t="s">
        <v>41</v>
      </c>
      <c r="R40" s="80">
        <v>0</v>
      </c>
      <c r="S40" s="87"/>
    </row>
    <row r="41" spans="1:19" ht="20.25" customHeight="1" x14ac:dyDescent="0.2">
      <c r="A41" s="77">
        <v>4</v>
      </c>
      <c r="B41" s="78"/>
      <c r="C41" s="32"/>
      <c r="D41" s="79"/>
      <c r="E41" s="80"/>
      <c r="F41" s="81"/>
      <c r="G41" s="77"/>
      <c r="H41" s="82"/>
      <c r="I41" s="41"/>
      <c r="J41" s="83"/>
      <c r="K41" s="84"/>
      <c r="L41" s="77">
        <v>17</v>
      </c>
      <c r="M41" s="39" t="s">
        <v>46</v>
      </c>
      <c r="N41" s="46"/>
      <c r="O41" s="46"/>
      <c r="P41" s="85" t="str">
        <f>M51</f>
        <v>21</v>
      </c>
      <c r="Q41" s="86" t="s">
        <v>41</v>
      </c>
      <c r="R41" s="80">
        <f>(E38+E39+E40)*0.04</f>
        <v>0</v>
      </c>
      <c r="S41" s="87"/>
    </row>
    <row r="42" spans="1:19" ht="20.25" customHeight="1" x14ac:dyDescent="0.2">
      <c r="A42" s="77">
        <v>5</v>
      </c>
      <c r="B42" s="88" t="s">
        <v>83</v>
      </c>
      <c r="C42" s="32"/>
      <c r="D42" s="79"/>
      <c r="E42" s="80">
        <v>0</v>
      </c>
      <c r="F42" s="89"/>
      <c r="G42" s="90"/>
      <c r="H42" s="46"/>
      <c r="I42" s="41"/>
      <c r="J42" s="91"/>
      <c r="K42" s="92"/>
      <c r="L42" s="77">
        <v>18</v>
      </c>
      <c r="M42" s="39" t="s">
        <v>47</v>
      </c>
      <c r="N42" s="46"/>
      <c r="O42" s="46"/>
      <c r="P42" s="85">
        <f>M53</f>
        <v>0</v>
      </c>
      <c r="Q42" s="86" t="s">
        <v>41</v>
      </c>
      <c r="R42" s="80">
        <v>0</v>
      </c>
      <c r="S42" s="33"/>
    </row>
    <row r="43" spans="1:19" ht="20.25" customHeight="1" x14ac:dyDescent="0.2">
      <c r="A43" s="77">
        <v>6</v>
      </c>
      <c r="B43" s="88" t="s">
        <v>99</v>
      </c>
      <c r="C43" s="32"/>
      <c r="D43" s="79"/>
      <c r="E43" s="80">
        <f>Rekapitulace!C14</f>
        <v>0</v>
      </c>
      <c r="F43" s="89"/>
      <c r="G43" s="90"/>
      <c r="H43" s="46"/>
      <c r="I43" s="41"/>
      <c r="J43" s="91"/>
      <c r="K43" s="92"/>
      <c r="L43" s="77">
        <v>19</v>
      </c>
      <c r="M43" s="82" t="s">
        <v>48</v>
      </c>
      <c r="N43" s="46"/>
      <c r="O43" s="46"/>
      <c r="P43" s="46"/>
      <c r="Q43" s="41"/>
      <c r="R43" s="80">
        <v>0</v>
      </c>
      <c r="S43" s="33"/>
    </row>
    <row r="44" spans="1:19" ht="20.25" customHeight="1" x14ac:dyDescent="0.2">
      <c r="A44" s="77">
        <v>7</v>
      </c>
      <c r="B44" s="88" t="s">
        <v>100</v>
      </c>
      <c r="C44" s="32"/>
      <c r="D44" s="79"/>
      <c r="E44" s="80">
        <v>0</v>
      </c>
      <c r="F44" s="89"/>
      <c r="G44" s="90"/>
      <c r="H44" s="46"/>
      <c r="I44" s="41"/>
      <c r="J44" s="91"/>
      <c r="K44" s="92"/>
      <c r="L44" s="77"/>
      <c r="M44" s="82"/>
      <c r="N44" s="46"/>
      <c r="O44" s="46"/>
      <c r="P44" s="46"/>
      <c r="Q44" s="41"/>
      <c r="R44" s="80"/>
      <c r="S44" s="33"/>
    </row>
    <row r="45" spans="1:19" ht="20.25" customHeight="1" x14ac:dyDescent="0.2">
      <c r="A45" s="77">
        <v>8</v>
      </c>
      <c r="B45" s="78"/>
      <c r="C45" s="32"/>
      <c r="D45" s="79"/>
      <c r="E45" s="80"/>
      <c r="F45" s="89"/>
      <c r="G45" s="90"/>
      <c r="H45" s="46"/>
      <c r="I45" s="41"/>
      <c r="J45" s="92"/>
      <c r="K45" s="92"/>
      <c r="L45" s="77"/>
      <c r="M45" s="82"/>
      <c r="N45" s="46"/>
      <c r="O45" s="46"/>
      <c r="P45" s="46"/>
      <c r="Q45" s="41"/>
      <c r="R45" s="80"/>
      <c r="S45" s="33"/>
    </row>
    <row r="46" spans="1:19" ht="20.25" customHeight="1" x14ac:dyDescent="0.2">
      <c r="A46" s="77">
        <v>9</v>
      </c>
      <c r="B46" s="93" t="s">
        <v>84</v>
      </c>
      <c r="C46" s="46"/>
      <c r="D46" s="41"/>
      <c r="E46" s="94">
        <f>SUM(E38:E45)</f>
        <v>0</v>
      </c>
      <c r="F46" s="95"/>
      <c r="G46" s="77">
        <v>13</v>
      </c>
      <c r="H46" s="93" t="s">
        <v>85</v>
      </c>
      <c r="I46" s="41"/>
      <c r="J46" s="96">
        <f>SUM(J38:J41)</f>
        <v>0</v>
      </c>
      <c r="K46" s="97"/>
      <c r="L46" s="77">
        <v>20</v>
      </c>
      <c r="M46" s="78" t="s">
        <v>86</v>
      </c>
      <c r="N46" s="37"/>
      <c r="O46" s="37"/>
      <c r="P46" s="37"/>
      <c r="Q46" s="98"/>
      <c r="R46" s="94">
        <f>SUM(R38:R43)</f>
        <v>0</v>
      </c>
      <c r="S46" s="55"/>
    </row>
    <row r="47" spans="1:19" ht="20.25" customHeight="1" x14ac:dyDescent="0.2">
      <c r="A47" s="99">
        <v>21</v>
      </c>
      <c r="B47" s="100" t="s">
        <v>49</v>
      </c>
      <c r="C47" s="101"/>
      <c r="D47" s="102"/>
      <c r="E47" s="103">
        <v>0</v>
      </c>
      <c r="F47" s="104"/>
      <c r="G47" s="99">
        <v>22</v>
      </c>
      <c r="H47" s="100" t="s">
        <v>50</v>
      </c>
      <c r="I47" s="102"/>
      <c r="J47" s="105">
        <f>(E38+E39+E40)*0.03</f>
        <v>0</v>
      </c>
      <c r="K47" s="106" t="str">
        <f>M51</f>
        <v>21</v>
      </c>
      <c r="L47" s="99">
        <v>23</v>
      </c>
      <c r="M47" s="100" t="s">
        <v>51</v>
      </c>
      <c r="N47" s="101"/>
      <c r="O47" s="101"/>
      <c r="P47" s="101"/>
      <c r="Q47" s="102"/>
      <c r="R47" s="103">
        <v>0</v>
      </c>
      <c r="S47" s="51"/>
    </row>
    <row r="48" spans="1:19" ht="20.25" customHeight="1" x14ac:dyDescent="0.2">
      <c r="A48" s="107" t="s">
        <v>17</v>
      </c>
      <c r="B48" s="26"/>
      <c r="C48" s="26"/>
      <c r="D48" s="26"/>
      <c r="E48" s="26"/>
      <c r="F48" s="108"/>
      <c r="G48" s="109"/>
      <c r="H48" s="26"/>
      <c r="I48" s="26"/>
      <c r="J48" s="26"/>
      <c r="K48" s="26"/>
      <c r="L48" s="110" t="s">
        <v>52</v>
      </c>
      <c r="M48" s="58"/>
      <c r="N48" s="73" t="s">
        <v>53</v>
      </c>
      <c r="O48" s="57"/>
      <c r="P48" s="57"/>
      <c r="Q48" s="57"/>
      <c r="R48" s="57"/>
      <c r="S48" s="60"/>
    </row>
    <row r="49" spans="1:19" ht="20.25" customHeight="1" x14ac:dyDescent="0.2">
      <c r="A49" s="28"/>
      <c r="B49" s="29"/>
      <c r="C49" s="29"/>
      <c r="D49" s="29"/>
      <c r="E49" s="29"/>
      <c r="F49" s="35"/>
      <c r="G49" s="111"/>
      <c r="H49" s="29"/>
      <c r="I49" s="29"/>
      <c r="J49" s="29"/>
      <c r="K49" s="29"/>
      <c r="L49" s="77">
        <v>24</v>
      </c>
      <c r="M49" s="82" t="s">
        <v>87</v>
      </c>
      <c r="N49" s="46"/>
      <c r="O49" s="46"/>
      <c r="P49" s="46"/>
      <c r="Q49" s="87"/>
      <c r="R49" s="94">
        <f>ROUND(E46+J46+R46+E47+J47+R47,2)</f>
        <v>0</v>
      </c>
      <c r="S49" s="112">
        <f>E46+J46+R46+E47+J47+R47</f>
        <v>0</v>
      </c>
    </row>
    <row r="50" spans="1:19" ht="20.25" customHeight="1" x14ac:dyDescent="0.2">
      <c r="A50" s="113" t="s">
        <v>54</v>
      </c>
      <c r="B50" s="43"/>
      <c r="C50" s="43"/>
      <c r="D50" s="43"/>
      <c r="E50" s="43"/>
      <c r="F50" s="44"/>
      <c r="G50" s="114" t="s">
        <v>55</v>
      </c>
      <c r="H50" s="43"/>
      <c r="I50" s="43"/>
      <c r="J50" s="43"/>
      <c r="K50" s="43"/>
      <c r="L50" s="77">
        <v>25</v>
      </c>
      <c r="M50" s="115">
        <v>12</v>
      </c>
      <c r="N50" s="44" t="s">
        <v>41</v>
      </c>
      <c r="O50" s="116">
        <f>ROUND(R49-O51,2)</f>
        <v>0</v>
      </c>
      <c r="P50" s="46" t="s">
        <v>56</v>
      </c>
      <c r="Q50" s="41"/>
      <c r="R50" s="117">
        <f>ROUND(O50*M50/100,2)</f>
        <v>0</v>
      </c>
      <c r="S50" s="118">
        <f>O50*M50/100</f>
        <v>0</v>
      </c>
    </row>
    <row r="51" spans="1:19" ht="20.25" customHeight="1" thickBot="1" x14ac:dyDescent="0.25">
      <c r="A51" s="119" t="s">
        <v>16</v>
      </c>
      <c r="B51" s="37"/>
      <c r="C51" s="37"/>
      <c r="D51" s="37"/>
      <c r="E51" s="37"/>
      <c r="F51" s="32"/>
      <c r="G51" s="120"/>
      <c r="H51" s="37"/>
      <c r="I51" s="37"/>
      <c r="J51" s="37"/>
      <c r="K51" s="37"/>
      <c r="L51" s="77">
        <v>26</v>
      </c>
      <c r="M51" s="121" t="s">
        <v>40</v>
      </c>
      <c r="N51" s="41" t="s">
        <v>41</v>
      </c>
      <c r="O51" s="116">
        <f>R49</f>
        <v>0</v>
      </c>
      <c r="P51" s="46" t="s">
        <v>56</v>
      </c>
      <c r="Q51" s="41"/>
      <c r="R51" s="80">
        <f>ROUND(O51*M51/100,2)</f>
        <v>0</v>
      </c>
      <c r="S51" s="122">
        <f>O51*M51/100</f>
        <v>0</v>
      </c>
    </row>
    <row r="52" spans="1:19" ht="20.25" customHeight="1" thickBot="1" x14ac:dyDescent="0.25">
      <c r="A52" s="28"/>
      <c r="B52" s="29"/>
      <c r="C52" s="29"/>
      <c r="D52" s="29"/>
      <c r="E52" s="29"/>
      <c r="F52" s="35"/>
      <c r="G52" s="111"/>
      <c r="H52" s="29"/>
      <c r="I52" s="29"/>
      <c r="J52" s="29"/>
      <c r="K52" s="29"/>
      <c r="L52" s="99">
        <v>27</v>
      </c>
      <c r="M52" s="123" t="s">
        <v>90</v>
      </c>
      <c r="N52" s="101"/>
      <c r="O52" s="101"/>
      <c r="P52" s="101"/>
      <c r="Q52" s="124"/>
      <c r="R52" s="125">
        <f>R49+R50+R51</f>
        <v>0</v>
      </c>
      <c r="S52" s="126"/>
    </row>
    <row r="53" spans="1:19" ht="20.25" customHeight="1" x14ac:dyDescent="0.2">
      <c r="A53" s="113" t="s">
        <v>54</v>
      </c>
      <c r="B53" s="43"/>
      <c r="C53" s="43"/>
      <c r="D53" s="43"/>
      <c r="E53" s="43"/>
      <c r="F53" s="44"/>
      <c r="G53" s="114" t="s">
        <v>55</v>
      </c>
      <c r="H53" s="43"/>
      <c r="I53" s="43"/>
      <c r="J53" s="43"/>
      <c r="K53" s="43"/>
      <c r="L53" s="110" t="s">
        <v>57</v>
      </c>
      <c r="M53" s="58"/>
      <c r="N53" s="73" t="s">
        <v>58</v>
      </c>
      <c r="O53" s="57"/>
      <c r="P53" s="57"/>
      <c r="Q53" s="57"/>
      <c r="R53" s="127"/>
      <c r="S53" s="60"/>
    </row>
    <row r="54" spans="1:19" ht="20.25" customHeight="1" x14ac:dyDescent="0.2">
      <c r="A54" s="119" t="s">
        <v>18</v>
      </c>
      <c r="B54" s="37"/>
      <c r="C54" s="37"/>
      <c r="D54" s="37"/>
      <c r="E54" s="37"/>
      <c r="F54" s="32"/>
      <c r="G54" s="120"/>
      <c r="H54" s="37"/>
      <c r="I54" s="37"/>
      <c r="J54" s="37"/>
      <c r="K54" s="37"/>
      <c r="L54" s="77">
        <v>28</v>
      </c>
      <c r="M54" s="82" t="s">
        <v>59</v>
      </c>
      <c r="N54" s="46"/>
      <c r="O54" s="46"/>
      <c r="P54" s="46"/>
      <c r="Q54" s="41"/>
      <c r="R54" s="80">
        <v>0</v>
      </c>
      <c r="S54" s="87"/>
    </row>
    <row r="55" spans="1:19" ht="20.25" customHeight="1" x14ac:dyDescent="0.2">
      <c r="A55" s="28"/>
      <c r="B55" s="29"/>
      <c r="C55" s="29"/>
      <c r="D55" s="29"/>
      <c r="E55" s="29"/>
      <c r="F55" s="35"/>
      <c r="G55" s="111"/>
      <c r="H55" s="29"/>
      <c r="I55" s="29"/>
      <c r="J55" s="29"/>
      <c r="K55" s="29"/>
      <c r="L55" s="77">
        <v>29</v>
      </c>
      <c r="M55" s="82" t="s">
        <v>60</v>
      </c>
      <c r="N55" s="46"/>
      <c r="O55" s="46"/>
      <c r="P55" s="46"/>
      <c r="Q55" s="41"/>
      <c r="R55" s="80">
        <v>0</v>
      </c>
      <c r="S55" s="87"/>
    </row>
    <row r="56" spans="1:19" ht="20.25" customHeight="1" x14ac:dyDescent="0.2">
      <c r="A56" s="128" t="s">
        <v>54</v>
      </c>
      <c r="B56" s="50"/>
      <c r="C56" s="50"/>
      <c r="D56" s="50"/>
      <c r="E56" s="50"/>
      <c r="F56" s="129"/>
      <c r="G56" s="130" t="s">
        <v>55</v>
      </c>
      <c r="H56" s="50"/>
      <c r="I56" s="50"/>
      <c r="J56" s="50"/>
      <c r="K56" s="50"/>
      <c r="L56" s="99">
        <v>30</v>
      </c>
      <c r="M56" s="100" t="s">
        <v>61</v>
      </c>
      <c r="N56" s="101"/>
      <c r="O56" s="101"/>
      <c r="P56" s="101"/>
      <c r="Q56" s="102"/>
      <c r="R56" s="64">
        <v>0</v>
      </c>
      <c r="S56" s="131"/>
    </row>
    <row r="59" spans="1:19" ht="27" customHeight="1" x14ac:dyDescent="0.2">
      <c r="A59" s="205"/>
      <c r="B59" s="205"/>
      <c r="C59" s="205"/>
      <c r="D59" s="205"/>
      <c r="E59" s="205"/>
      <c r="F59" s="205"/>
      <c r="G59" s="205"/>
      <c r="H59" s="205"/>
      <c r="I59" s="205"/>
      <c r="J59" s="205"/>
      <c r="K59" s="205"/>
      <c r="L59" s="205"/>
      <c r="M59" s="205"/>
      <c r="N59" s="205"/>
      <c r="O59" s="205"/>
      <c r="P59" s="205"/>
      <c r="Q59" s="205"/>
      <c r="R59" s="205"/>
    </row>
  </sheetData>
  <sheetProtection formatCells="0" formatColumns="0" formatRows="0" insertColumns="0" insertRows="0" insertHyperlinks="0" deleteColumns="0" deleteRows="0" sort="0" autoFilter="0" pivotTables="0"/>
  <customSheetViews>
    <customSheetView guid="{65E3123D-ED26-44E3-A414-09EEEF825484}"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1"/>
      <headerFooter alignWithMargins="0">
        <oddFooter>&amp;A</oddFooter>
      </headerFooter>
    </customSheetView>
    <customSheetView guid="{82B4F4D9-5370-4303-A97E-2A49E01AF629}"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2"/>
      <headerFooter alignWithMargins="0">
        <oddFooter>&amp;A</oddFooter>
      </headerFooter>
    </customSheetView>
    <customSheetView guid="{D6CFA044-0C8C-4ECE-96A2-AFF3DD5E0425}"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3"/>
      <headerFooter alignWithMargins="0">
        <oddFooter>&amp;A</oddFooter>
      </headerFooter>
    </customSheetView>
  </customSheetViews>
  <mergeCells count="5">
    <mergeCell ref="E5:J5"/>
    <mergeCell ref="E7:J7"/>
    <mergeCell ref="E9:J9"/>
    <mergeCell ref="P9:R9"/>
    <mergeCell ref="A59:R59"/>
  </mergeCells>
  <printOptions horizontalCentered="1" verticalCentered="1"/>
  <pageMargins left="0.59055118110236227" right="0.59055118110236227" top="0.9055118110236221" bottom="0.9055118110236221" header="0.51181102362204722" footer="0.51181102362204722"/>
  <pageSetup paperSize="9" scale="94" orientation="portrait" errors="blank" horizontalDpi="200" verticalDpi="200" r:id="rId4"/>
  <headerFooter alignWithMargins="0">
    <oddFoote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52118-422F-4962-9430-376C44824822}">
  <sheetPr>
    <pageSetUpPr fitToPage="1"/>
  </sheetPr>
  <dimension ref="A1:I22"/>
  <sheetViews>
    <sheetView showGridLines="0" zoomScaleNormal="100" workbookViewId="0">
      <selection activeCell="E16" sqref="E16"/>
    </sheetView>
  </sheetViews>
  <sheetFormatPr defaultColWidth="9.28515625" defaultRowHeight="12.75" x14ac:dyDescent="0.2"/>
  <cols>
    <col min="1" max="1" width="5.5703125" style="15" customWidth="1"/>
    <col min="2" max="2" width="4.42578125" style="16" customWidth="1"/>
    <col min="3" max="3" width="5.85546875" style="16" customWidth="1"/>
    <col min="4" max="4" width="12.7109375" style="17" customWidth="1"/>
    <col min="5" max="5" width="94.28515625" style="12" customWidth="1"/>
    <col min="6" max="6" width="7.7109375" style="16" customWidth="1"/>
    <col min="7" max="7" width="9.85546875" style="15" customWidth="1"/>
    <col min="8" max="8" width="13.140625" style="15" customWidth="1"/>
    <col min="9" max="9" width="15.5703125" style="15" customWidth="1"/>
    <col min="10" max="16384" width="9.28515625" style="2"/>
  </cols>
  <sheetData>
    <row r="1" spans="1:9" s="13" customFormat="1" ht="18" x14ac:dyDescent="0.2">
      <c r="A1" s="157" t="s">
        <v>97</v>
      </c>
      <c r="B1" s="158"/>
      <c r="C1" s="158"/>
      <c r="D1" s="161"/>
      <c r="E1" s="161"/>
      <c r="F1" s="158"/>
      <c r="G1" s="158"/>
      <c r="H1" s="158"/>
      <c r="I1" s="158"/>
    </row>
    <row r="2" spans="1:9" s="13" customFormat="1" x14ac:dyDescent="0.2">
      <c r="A2" s="159" t="s">
        <v>62</v>
      </c>
      <c r="B2" s="158"/>
      <c r="C2" s="160" t="s">
        <v>156</v>
      </c>
      <c r="D2" s="161"/>
      <c r="E2" s="161"/>
      <c r="F2" s="158"/>
      <c r="G2" s="158"/>
      <c r="H2" s="158"/>
      <c r="I2" s="158"/>
    </row>
    <row r="3" spans="1:9" s="13" customFormat="1" x14ac:dyDescent="0.2">
      <c r="A3" s="159" t="s">
        <v>63</v>
      </c>
      <c r="B3" s="158"/>
      <c r="C3" s="206" t="str">
        <f>'Krycí list'!E7</f>
        <v>Základní škola Ivanovice na Hané, okres Vyškov, 
Tyršova 218/4, 683 23 Ivanovice na Hané</v>
      </c>
      <c r="D3" s="207"/>
      <c r="E3" s="207"/>
      <c r="F3" s="158"/>
      <c r="G3" s="158"/>
      <c r="H3" s="158"/>
      <c r="I3" s="160"/>
    </row>
    <row r="4" spans="1:9" s="13" customFormat="1" x14ac:dyDescent="0.2">
      <c r="A4" s="159" t="s">
        <v>64</v>
      </c>
      <c r="B4" s="158"/>
      <c r="C4" s="160" t="str">
        <f>'Krycí list'!E9</f>
        <v>OCENĚNÝ SOUPIS PRACÍ A DODÁVEK A SLUŽEB</v>
      </c>
      <c r="D4" s="161"/>
      <c r="E4" s="161"/>
      <c r="F4" s="158"/>
      <c r="G4" s="158"/>
      <c r="H4" s="158"/>
      <c r="I4" s="160"/>
    </row>
    <row r="5" spans="1:9" s="13" customFormat="1" x14ac:dyDescent="0.2">
      <c r="A5" s="158" t="s">
        <v>72</v>
      </c>
      <c r="B5" s="158"/>
      <c r="C5" s="160" t="str">
        <f>'Krycí list'!P5</f>
        <v xml:space="preserve"> </v>
      </c>
      <c r="D5" s="161"/>
      <c r="E5" s="161"/>
      <c r="F5" s="158"/>
      <c r="G5" s="158"/>
      <c r="H5" s="158"/>
      <c r="I5" s="160"/>
    </row>
    <row r="6" spans="1:9" s="13" customFormat="1" x14ac:dyDescent="0.2">
      <c r="A6" s="158"/>
      <c r="B6" s="158"/>
      <c r="C6" s="160"/>
      <c r="D6" s="161"/>
      <c r="E6" s="161"/>
      <c r="F6" s="158"/>
      <c r="G6" s="158"/>
      <c r="H6" s="158"/>
      <c r="I6" s="160"/>
    </row>
    <row r="7" spans="1:9" s="13" customFormat="1" x14ac:dyDescent="0.2">
      <c r="A7" s="158" t="s">
        <v>66</v>
      </c>
      <c r="B7" s="158"/>
      <c r="C7" s="206" t="str">
        <f>'Krycí list'!E26</f>
        <v>Základní škola Ivanovice na Hané, okres Vyškov</v>
      </c>
      <c r="D7" s="207"/>
      <c r="E7" s="207"/>
      <c r="F7" s="158"/>
      <c r="G7" s="158"/>
      <c r="H7" s="158"/>
      <c r="I7" s="160"/>
    </row>
    <row r="8" spans="1:9" s="13" customFormat="1" x14ac:dyDescent="0.2">
      <c r="A8" s="158" t="s">
        <v>67</v>
      </c>
      <c r="B8" s="158"/>
      <c r="C8" s="206" t="str">
        <f>'Krycí list'!E28</f>
        <v xml:space="preserve"> </v>
      </c>
      <c r="D8" s="207"/>
      <c r="E8" s="161"/>
      <c r="F8" s="158"/>
      <c r="G8" s="158"/>
      <c r="H8" s="158"/>
      <c r="I8" s="160"/>
    </row>
    <row r="9" spans="1:9" s="13" customFormat="1" x14ac:dyDescent="0.2">
      <c r="A9" s="158" t="s">
        <v>68</v>
      </c>
      <c r="B9" s="158"/>
      <c r="C9" s="208">
        <f>'Krycí list'!O31</f>
        <v>0</v>
      </c>
      <c r="D9" s="207"/>
      <c r="E9" s="161"/>
      <c r="F9" s="158"/>
      <c r="G9" s="158"/>
      <c r="H9" s="158"/>
      <c r="I9" s="160"/>
    </row>
    <row r="10" spans="1:9" s="13" customFormat="1" x14ac:dyDescent="0.2">
      <c r="A10" s="158"/>
      <c r="B10" s="158"/>
      <c r="C10" s="158"/>
      <c r="D10" s="161"/>
      <c r="E10" s="161"/>
      <c r="F10" s="158"/>
      <c r="G10" s="158"/>
      <c r="H10" s="158"/>
      <c r="I10" s="158"/>
    </row>
    <row r="11" spans="1:9" s="18" customFormat="1" ht="50.25" customHeight="1" x14ac:dyDescent="0.2">
      <c r="A11" s="166" t="s">
        <v>73</v>
      </c>
      <c r="B11" s="20" t="s">
        <v>74</v>
      </c>
      <c r="C11" s="20" t="s">
        <v>75</v>
      </c>
      <c r="D11" s="20" t="s">
        <v>94</v>
      </c>
      <c r="E11" s="20" t="s">
        <v>91</v>
      </c>
      <c r="F11" s="20" t="s">
        <v>76</v>
      </c>
      <c r="G11" s="20" t="s">
        <v>77</v>
      </c>
      <c r="H11" s="20" t="s">
        <v>92</v>
      </c>
      <c r="I11" s="20" t="s">
        <v>93</v>
      </c>
    </row>
    <row r="12" spans="1:9" s="16" customFormat="1" x14ac:dyDescent="0.2">
      <c r="A12" s="167">
        <v>1</v>
      </c>
      <c r="B12" s="168">
        <v>2</v>
      </c>
      <c r="C12" s="168">
        <v>3</v>
      </c>
      <c r="D12" s="169">
        <v>4</v>
      </c>
      <c r="E12" s="169">
        <v>5</v>
      </c>
      <c r="F12" s="168">
        <v>6</v>
      </c>
      <c r="G12" s="168">
        <v>7</v>
      </c>
      <c r="H12" s="168">
        <v>8</v>
      </c>
      <c r="I12" s="168">
        <v>9</v>
      </c>
    </row>
    <row r="13" spans="1:9" x14ac:dyDescent="0.2">
      <c r="A13" s="162"/>
      <c r="B13" s="163"/>
      <c r="C13" s="163"/>
      <c r="D13" s="164"/>
      <c r="E13" s="165"/>
      <c r="F13" s="163"/>
      <c r="G13" s="162"/>
      <c r="H13" s="162"/>
      <c r="I13" s="162"/>
    </row>
    <row r="14" spans="1:9" s="7" customFormat="1" x14ac:dyDescent="0.2">
      <c r="A14" s="170"/>
      <c r="B14" s="171"/>
      <c r="C14" s="172"/>
      <c r="D14" s="173" t="s">
        <v>99</v>
      </c>
      <c r="E14" s="174" t="s">
        <v>157</v>
      </c>
      <c r="F14" s="172"/>
      <c r="G14" s="14"/>
      <c r="H14" s="14"/>
      <c r="I14" s="175">
        <f>SUBTOTAL(9,I15:I21)</f>
        <v>0</v>
      </c>
    </row>
    <row r="15" spans="1:9" s="6" customFormat="1" x14ac:dyDescent="0.2">
      <c r="A15" s="176"/>
      <c r="B15" s="177"/>
      <c r="C15" s="177"/>
      <c r="D15" s="178"/>
      <c r="E15" s="179" t="s">
        <v>82</v>
      </c>
      <c r="F15" s="177"/>
      <c r="G15" s="181"/>
      <c r="H15" s="181"/>
      <c r="I15" s="182">
        <f>SUBTOTAL(9,I16:I21)</f>
        <v>0</v>
      </c>
    </row>
    <row r="16" spans="1:9" s="6" customFormat="1" ht="273.60000000000002" customHeight="1" x14ac:dyDescent="0.2">
      <c r="A16" s="176">
        <v>1</v>
      </c>
      <c r="B16" s="177"/>
      <c r="C16" s="177" t="s">
        <v>96</v>
      </c>
      <c r="D16" s="191" t="s">
        <v>102</v>
      </c>
      <c r="E16" s="11" t="s">
        <v>284</v>
      </c>
      <c r="F16" s="177" t="s">
        <v>78</v>
      </c>
      <c r="G16" s="183">
        <v>1</v>
      </c>
      <c r="H16" s="184"/>
      <c r="I16" s="184">
        <f t="shared" ref="I16:I21" si="0">ROUND(G16*H16,2)</f>
        <v>0</v>
      </c>
    </row>
    <row r="17" spans="1:9" s="6" customFormat="1" ht="220.9" customHeight="1" x14ac:dyDescent="0.2">
      <c r="A17" s="176">
        <v>2</v>
      </c>
      <c r="B17" s="177"/>
      <c r="C17" s="177" t="s">
        <v>96</v>
      </c>
      <c r="D17" s="191" t="s">
        <v>125</v>
      </c>
      <c r="E17" s="11" t="s">
        <v>285</v>
      </c>
      <c r="F17" s="177" t="s">
        <v>78</v>
      </c>
      <c r="G17" s="183">
        <v>9</v>
      </c>
      <c r="H17" s="184"/>
      <c r="I17" s="184">
        <f t="shared" si="0"/>
        <v>0</v>
      </c>
    </row>
    <row r="18" spans="1:9" s="6" customFormat="1" ht="89.25" x14ac:dyDescent="0.2">
      <c r="A18" s="176">
        <v>3</v>
      </c>
      <c r="B18" s="177"/>
      <c r="C18" s="177" t="s">
        <v>96</v>
      </c>
      <c r="D18" s="178" t="s">
        <v>104</v>
      </c>
      <c r="E18" s="11" t="s">
        <v>267</v>
      </c>
      <c r="F18" s="177" t="s">
        <v>78</v>
      </c>
      <c r="G18" s="183">
        <v>1</v>
      </c>
      <c r="H18" s="184"/>
      <c r="I18" s="184">
        <f t="shared" si="0"/>
        <v>0</v>
      </c>
    </row>
    <row r="19" spans="1:9" s="6" customFormat="1" ht="106.15" customHeight="1" x14ac:dyDescent="0.2">
      <c r="A19" s="176">
        <v>4</v>
      </c>
      <c r="B19" s="177"/>
      <c r="C19" s="177" t="s">
        <v>96</v>
      </c>
      <c r="D19" s="178" t="s">
        <v>105</v>
      </c>
      <c r="E19" s="11" t="s">
        <v>268</v>
      </c>
      <c r="F19" s="177" t="s">
        <v>78</v>
      </c>
      <c r="G19" s="183">
        <v>18</v>
      </c>
      <c r="H19" s="184"/>
      <c r="I19" s="184">
        <f t="shared" si="0"/>
        <v>0</v>
      </c>
    </row>
    <row r="20" spans="1:9" s="6" customFormat="1" ht="106.9" customHeight="1" x14ac:dyDescent="0.2">
      <c r="A20" s="176">
        <v>5</v>
      </c>
      <c r="B20" s="177"/>
      <c r="C20" s="177" t="s">
        <v>96</v>
      </c>
      <c r="D20" s="178" t="s">
        <v>107</v>
      </c>
      <c r="E20" s="11" t="s">
        <v>269</v>
      </c>
      <c r="F20" s="177" t="s">
        <v>78</v>
      </c>
      <c r="G20" s="183">
        <v>4</v>
      </c>
      <c r="H20" s="184"/>
      <c r="I20" s="184">
        <f t="shared" si="0"/>
        <v>0</v>
      </c>
    </row>
    <row r="21" spans="1:9" s="6" customFormat="1" ht="67.900000000000006" customHeight="1" x14ac:dyDescent="0.2">
      <c r="A21" s="176">
        <v>6</v>
      </c>
      <c r="B21" s="177"/>
      <c r="C21" s="177" t="s">
        <v>96</v>
      </c>
      <c r="D21" s="178" t="s">
        <v>155</v>
      </c>
      <c r="E21" s="11" t="s">
        <v>270</v>
      </c>
      <c r="F21" s="177" t="s">
        <v>78</v>
      </c>
      <c r="G21" s="183">
        <v>4</v>
      </c>
      <c r="H21" s="184"/>
      <c r="I21" s="184">
        <f t="shared" si="0"/>
        <v>0</v>
      </c>
    </row>
    <row r="22" spans="1:9" x14ac:dyDescent="0.2">
      <c r="A22" s="185"/>
      <c r="B22" s="186"/>
      <c r="C22" s="186"/>
      <c r="D22" s="187"/>
      <c r="E22" s="188" t="s">
        <v>95</v>
      </c>
      <c r="F22" s="186"/>
      <c r="G22" s="189"/>
      <c r="H22" s="189"/>
      <c r="I22" s="190">
        <f>SUBTOTAL(9,I14:I21)</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E4527-8679-47A5-B76B-ECFB3D7DB452}">
  <sheetPr>
    <pageSetUpPr fitToPage="1"/>
  </sheetPr>
  <dimension ref="A1:I28"/>
  <sheetViews>
    <sheetView showGridLines="0" zoomScaleNormal="100" workbookViewId="0">
      <selection activeCell="E17" sqref="E17"/>
    </sheetView>
  </sheetViews>
  <sheetFormatPr defaultColWidth="9.28515625" defaultRowHeight="12.75" x14ac:dyDescent="0.2"/>
  <cols>
    <col min="1" max="1" width="5.5703125" style="15" customWidth="1"/>
    <col min="2" max="2" width="4.42578125" style="16" customWidth="1"/>
    <col min="3" max="3" width="5.85546875" style="16" customWidth="1"/>
    <col min="4" max="4" width="12.7109375" style="17" customWidth="1"/>
    <col min="5" max="5" width="94.28515625" style="12" customWidth="1"/>
    <col min="6" max="6" width="7.7109375" style="16" customWidth="1"/>
    <col min="7" max="7" width="9.85546875" style="15" customWidth="1"/>
    <col min="8" max="8" width="13.140625" style="15" customWidth="1"/>
    <col min="9" max="9" width="15.5703125" style="15" customWidth="1"/>
    <col min="10" max="16384" width="9.28515625" style="2"/>
  </cols>
  <sheetData>
    <row r="1" spans="1:9" s="13" customFormat="1" ht="18" x14ac:dyDescent="0.2">
      <c r="A1" s="157" t="s">
        <v>97</v>
      </c>
      <c r="B1" s="158"/>
      <c r="C1" s="158"/>
      <c r="D1" s="161"/>
      <c r="E1" s="161"/>
      <c r="F1" s="158"/>
      <c r="G1" s="158"/>
      <c r="H1" s="158"/>
      <c r="I1" s="158"/>
    </row>
    <row r="2" spans="1:9" s="13" customFormat="1" x14ac:dyDescent="0.2">
      <c r="A2" s="159" t="s">
        <v>62</v>
      </c>
      <c r="B2" s="158"/>
      <c r="C2" s="160" t="s">
        <v>158</v>
      </c>
      <c r="D2" s="161"/>
      <c r="E2" s="161"/>
      <c r="F2" s="158"/>
      <c r="G2" s="158"/>
      <c r="H2" s="158"/>
      <c r="I2" s="158"/>
    </row>
    <row r="3" spans="1:9" s="13" customFormat="1" x14ac:dyDescent="0.2">
      <c r="A3" s="159" t="s">
        <v>63</v>
      </c>
      <c r="B3" s="158"/>
      <c r="C3" s="206" t="str">
        <f>'Krycí list'!E7</f>
        <v>Základní škola Ivanovice na Hané, okres Vyškov, 
Tyršova 218/4, 683 23 Ivanovice na Hané</v>
      </c>
      <c r="D3" s="207"/>
      <c r="E3" s="207"/>
      <c r="F3" s="158"/>
      <c r="G3" s="158"/>
      <c r="H3" s="158"/>
      <c r="I3" s="160"/>
    </row>
    <row r="4" spans="1:9" s="13" customFormat="1" x14ac:dyDescent="0.2">
      <c r="A4" s="159" t="s">
        <v>64</v>
      </c>
      <c r="B4" s="158"/>
      <c r="C4" s="160" t="str">
        <f>'Krycí list'!E9</f>
        <v>OCENĚNÝ SOUPIS PRACÍ A DODÁVEK A SLUŽEB</v>
      </c>
      <c r="D4" s="161"/>
      <c r="E4" s="161"/>
      <c r="F4" s="158"/>
      <c r="G4" s="158"/>
      <c r="H4" s="158"/>
      <c r="I4" s="160"/>
    </row>
    <row r="5" spans="1:9" s="13" customFormat="1" x14ac:dyDescent="0.2">
      <c r="A5" s="158" t="s">
        <v>72</v>
      </c>
      <c r="B5" s="158"/>
      <c r="C5" s="160" t="str">
        <f>'Krycí list'!P5</f>
        <v xml:space="preserve"> </v>
      </c>
      <c r="D5" s="161"/>
      <c r="E5" s="161"/>
      <c r="F5" s="158"/>
      <c r="G5" s="158"/>
      <c r="H5" s="158"/>
      <c r="I5" s="160"/>
    </row>
    <row r="6" spans="1:9" s="13" customFormat="1" x14ac:dyDescent="0.2">
      <c r="A6" s="158"/>
      <c r="B6" s="158"/>
      <c r="C6" s="160"/>
      <c r="D6" s="161"/>
      <c r="E6" s="161"/>
      <c r="F6" s="158"/>
      <c r="G6" s="158"/>
      <c r="H6" s="158"/>
      <c r="I6" s="160"/>
    </row>
    <row r="7" spans="1:9" s="13" customFormat="1" x14ac:dyDescent="0.2">
      <c r="A7" s="158" t="s">
        <v>66</v>
      </c>
      <c r="B7" s="158"/>
      <c r="C7" s="206" t="str">
        <f>'Krycí list'!E26</f>
        <v>Základní škola Ivanovice na Hané, okres Vyškov</v>
      </c>
      <c r="D7" s="207"/>
      <c r="E7" s="207"/>
      <c r="F7" s="158"/>
      <c r="G7" s="158"/>
      <c r="H7" s="158"/>
      <c r="I7" s="160"/>
    </row>
    <row r="8" spans="1:9" s="13" customFormat="1" x14ac:dyDescent="0.2">
      <c r="A8" s="158" t="s">
        <v>67</v>
      </c>
      <c r="B8" s="158"/>
      <c r="C8" s="206" t="str">
        <f>'Krycí list'!E28</f>
        <v xml:space="preserve"> </v>
      </c>
      <c r="D8" s="207"/>
      <c r="E8" s="161"/>
      <c r="F8" s="158"/>
      <c r="G8" s="158"/>
      <c r="H8" s="158"/>
      <c r="I8" s="160"/>
    </row>
    <row r="9" spans="1:9" s="13" customFormat="1" x14ac:dyDescent="0.2">
      <c r="A9" s="158" t="s">
        <v>68</v>
      </c>
      <c r="B9" s="158"/>
      <c r="C9" s="208">
        <f>'Krycí list'!O31</f>
        <v>0</v>
      </c>
      <c r="D9" s="207"/>
      <c r="E9" s="161"/>
      <c r="F9" s="158"/>
      <c r="G9" s="158"/>
      <c r="H9" s="158"/>
      <c r="I9" s="160"/>
    </row>
    <row r="10" spans="1:9" s="13" customFormat="1" x14ac:dyDescent="0.2">
      <c r="A10" s="158"/>
      <c r="B10" s="158"/>
      <c r="C10" s="158"/>
      <c r="D10" s="161"/>
      <c r="E10" s="161"/>
      <c r="F10" s="158"/>
      <c r="G10" s="158"/>
      <c r="H10" s="158"/>
      <c r="I10" s="158"/>
    </row>
    <row r="11" spans="1:9" s="18" customFormat="1" ht="50.25" customHeight="1" x14ac:dyDescent="0.2">
      <c r="A11" s="166" t="s">
        <v>73</v>
      </c>
      <c r="B11" s="20" t="s">
        <v>74</v>
      </c>
      <c r="C11" s="20" t="s">
        <v>75</v>
      </c>
      <c r="D11" s="20" t="s">
        <v>94</v>
      </c>
      <c r="E11" s="20" t="s">
        <v>91</v>
      </c>
      <c r="F11" s="20" t="s">
        <v>76</v>
      </c>
      <c r="G11" s="20" t="s">
        <v>77</v>
      </c>
      <c r="H11" s="20" t="s">
        <v>92</v>
      </c>
      <c r="I11" s="20" t="s">
        <v>93</v>
      </c>
    </row>
    <row r="12" spans="1:9" s="16" customFormat="1" x14ac:dyDescent="0.2">
      <c r="A12" s="167">
        <v>1</v>
      </c>
      <c r="B12" s="168">
        <v>2</v>
      </c>
      <c r="C12" s="168">
        <v>3</v>
      </c>
      <c r="D12" s="169">
        <v>4</v>
      </c>
      <c r="E12" s="169">
        <v>5</v>
      </c>
      <c r="F12" s="168">
        <v>6</v>
      </c>
      <c r="G12" s="168">
        <v>7</v>
      </c>
      <c r="H12" s="168">
        <v>8</v>
      </c>
      <c r="I12" s="168">
        <v>9</v>
      </c>
    </row>
    <row r="13" spans="1:9" x14ac:dyDescent="0.2">
      <c r="A13" s="162"/>
      <c r="B13" s="163"/>
      <c r="C13" s="163"/>
      <c r="D13" s="164"/>
      <c r="E13" s="165"/>
      <c r="F13" s="163"/>
      <c r="G13" s="162"/>
      <c r="H13" s="162"/>
      <c r="I13" s="162"/>
    </row>
    <row r="14" spans="1:9" s="7" customFormat="1" x14ac:dyDescent="0.2">
      <c r="A14" s="170"/>
      <c r="B14" s="171"/>
      <c r="C14" s="172"/>
      <c r="D14" s="173" t="s">
        <v>99</v>
      </c>
      <c r="E14" s="174" t="s">
        <v>159</v>
      </c>
      <c r="F14" s="172"/>
      <c r="G14" s="14"/>
      <c r="H14" s="14"/>
      <c r="I14" s="175">
        <f>SUBTOTAL(9,I15:I27)</f>
        <v>0</v>
      </c>
    </row>
    <row r="15" spans="1:9" s="6" customFormat="1" x14ac:dyDescent="0.2">
      <c r="A15" s="176"/>
      <c r="B15" s="177"/>
      <c r="C15" s="177"/>
      <c r="D15" s="178"/>
      <c r="E15" s="179" t="s">
        <v>82</v>
      </c>
      <c r="F15" s="177"/>
      <c r="G15" s="181"/>
      <c r="H15" s="181"/>
      <c r="I15" s="182">
        <f>SUBTOTAL(9,I16:I27)</f>
        <v>0</v>
      </c>
    </row>
    <row r="16" spans="1:9" s="6" customFormat="1" ht="84.6" customHeight="1" x14ac:dyDescent="0.2">
      <c r="A16" s="176">
        <v>1</v>
      </c>
      <c r="B16" s="177"/>
      <c r="C16" s="177" t="s">
        <v>96</v>
      </c>
      <c r="D16" s="178" t="s">
        <v>131</v>
      </c>
      <c r="E16" s="11" t="s">
        <v>271</v>
      </c>
      <c r="F16" s="177" t="s">
        <v>78</v>
      </c>
      <c r="G16" s="183">
        <v>1</v>
      </c>
      <c r="H16" s="184"/>
      <c r="I16" s="184">
        <f t="shared" ref="I16:I27" si="0">ROUND(G16*H16,2)</f>
        <v>0</v>
      </c>
    </row>
    <row r="17" spans="1:9" s="6" customFormat="1" ht="85.9" customHeight="1" x14ac:dyDescent="0.2">
      <c r="A17" s="176">
        <v>2</v>
      </c>
      <c r="B17" s="177"/>
      <c r="C17" s="177" t="s">
        <v>96</v>
      </c>
      <c r="D17" s="178" t="s">
        <v>131</v>
      </c>
      <c r="E17" s="11" t="s">
        <v>199</v>
      </c>
      <c r="F17" s="177" t="s">
        <v>78</v>
      </c>
      <c r="G17" s="183">
        <v>1</v>
      </c>
      <c r="H17" s="184"/>
      <c r="I17" s="184">
        <f t="shared" si="0"/>
        <v>0</v>
      </c>
    </row>
    <row r="18" spans="1:9" s="6" customFormat="1" ht="45.6" customHeight="1" x14ac:dyDescent="0.2">
      <c r="A18" s="176">
        <v>3</v>
      </c>
      <c r="B18" s="177"/>
      <c r="C18" s="177" t="s">
        <v>96</v>
      </c>
      <c r="D18" s="178" t="s">
        <v>132</v>
      </c>
      <c r="E18" s="11" t="s">
        <v>193</v>
      </c>
      <c r="F18" s="177" t="s">
        <v>78</v>
      </c>
      <c r="G18" s="183">
        <v>1</v>
      </c>
      <c r="H18" s="184"/>
      <c r="I18" s="184">
        <f t="shared" si="0"/>
        <v>0</v>
      </c>
    </row>
    <row r="19" spans="1:9" s="6" customFormat="1" ht="75" customHeight="1" x14ac:dyDescent="0.2">
      <c r="A19" s="176">
        <v>4</v>
      </c>
      <c r="B19" s="177"/>
      <c r="C19" s="177" t="s">
        <v>96</v>
      </c>
      <c r="D19" s="178" t="s">
        <v>133</v>
      </c>
      <c r="E19" s="11" t="s">
        <v>220</v>
      </c>
      <c r="F19" s="177" t="s">
        <v>78</v>
      </c>
      <c r="G19" s="183">
        <v>1</v>
      </c>
      <c r="H19" s="184"/>
      <c r="I19" s="184">
        <f t="shared" si="0"/>
        <v>0</v>
      </c>
    </row>
    <row r="20" spans="1:9" s="6" customFormat="1" ht="25.5" x14ac:dyDescent="0.2">
      <c r="A20" s="176">
        <v>5</v>
      </c>
      <c r="B20" s="177"/>
      <c r="C20" s="177" t="s">
        <v>96</v>
      </c>
      <c r="D20" s="178" t="s">
        <v>160</v>
      </c>
      <c r="E20" s="11" t="s">
        <v>200</v>
      </c>
      <c r="F20" s="177" t="s">
        <v>78</v>
      </c>
      <c r="G20" s="183">
        <v>1</v>
      </c>
      <c r="H20" s="184"/>
      <c r="I20" s="184">
        <f t="shared" si="0"/>
        <v>0</v>
      </c>
    </row>
    <row r="21" spans="1:9" s="6" customFormat="1" ht="81" customHeight="1" x14ac:dyDescent="0.2">
      <c r="A21" s="176">
        <v>6</v>
      </c>
      <c r="B21" s="177"/>
      <c r="C21" s="177" t="s">
        <v>96</v>
      </c>
      <c r="D21" s="178" t="s">
        <v>106</v>
      </c>
      <c r="E21" s="11" t="s">
        <v>236</v>
      </c>
      <c r="F21" s="177" t="s">
        <v>78</v>
      </c>
      <c r="G21" s="183">
        <v>1</v>
      </c>
      <c r="H21" s="184"/>
      <c r="I21" s="184">
        <f t="shared" si="0"/>
        <v>0</v>
      </c>
    </row>
    <row r="22" spans="1:9" s="6" customFormat="1" ht="80.45" customHeight="1" x14ac:dyDescent="0.2">
      <c r="A22" s="176">
        <v>7</v>
      </c>
      <c r="B22" s="177"/>
      <c r="C22" s="177" t="s">
        <v>96</v>
      </c>
      <c r="D22" s="178" t="s">
        <v>106</v>
      </c>
      <c r="E22" s="11" t="s">
        <v>235</v>
      </c>
      <c r="F22" s="177" t="s">
        <v>78</v>
      </c>
      <c r="G22" s="183">
        <v>1</v>
      </c>
      <c r="H22" s="184"/>
      <c r="I22" s="184">
        <f t="shared" si="0"/>
        <v>0</v>
      </c>
    </row>
    <row r="23" spans="1:9" s="6" customFormat="1" ht="178.5" x14ac:dyDescent="0.2">
      <c r="A23" s="176">
        <v>8</v>
      </c>
      <c r="B23" s="177"/>
      <c r="C23" s="177" t="s">
        <v>96</v>
      </c>
      <c r="D23" s="178" t="s">
        <v>116</v>
      </c>
      <c r="E23" s="11" t="s">
        <v>288</v>
      </c>
      <c r="F23" s="177" t="s">
        <v>78</v>
      </c>
      <c r="G23" s="183">
        <v>1</v>
      </c>
      <c r="H23" s="184"/>
      <c r="I23" s="184">
        <f t="shared" si="0"/>
        <v>0</v>
      </c>
    </row>
    <row r="24" spans="1:9" s="6" customFormat="1" ht="87.6" customHeight="1" x14ac:dyDescent="0.2">
      <c r="A24" s="176">
        <v>9</v>
      </c>
      <c r="B24" s="177"/>
      <c r="C24" s="177" t="s">
        <v>96</v>
      </c>
      <c r="D24" s="178" t="s">
        <v>144</v>
      </c>
      <c r="E24" s="11" t="s">
        <v>234</v>
      </c>
      <c r="F24" s="177" t="s">
        <v>78</v>
      </c>
      <c r="G24" s="183">
        <v>2</v>
      </c>
      <c r="H24" s="184"/>
      <c r="I24" s="184">
        <f t="shared" si="0"/>
        <v>0</v>
      </c>
    </row>
    <row r="25" spans="1:9" s="6" customFormat="1" ht="76.5" x14ac:dyDescent="0.2">
      <c r="A25" s="176">
        <v>10</v>
      </c>
      <c r="B25" s="177"/>
      <c r="C25" s="177" t="s">
        <v>96</v>
      </c>
      <c r="D25" s="178" t="s">
        <v>161</v>
      </c>
      <c r="E25" s="11" t="s">
        <v>233</v>
      </c>
      <c r="F25" s="177" t="s">
        <v>78</v>
      </c>
      <c r="G25" s="183">
        <v>1</v>
      </c>
      <c r="H25" s="184"/>
      <c r="I25" s="184">
        <f t="shared" si="0"/>
        <v>0</v>
      </c>
    </row>
    <row r="26" spans="1:9" s="6" customFormat="1" ht="78.599999999999994" customHeight="1" x14ac:dyDescent="0.2">
      <c r="A26" s="176">
        <v>11</v>
      </c>
      <c r="B26" s="177"/>
      <c r="C26" s="177" t="s">
        <v>96</v>
      </c>
      <c r="D26" s="191" t="s">
        <v>162</v>
      </c>
      <c r="E26" s="11" t="s">
        <v>289</v>
      </c>
      <c r="F26" s="177" t="s">
        <v>78</v>
      </c>
      <c r="G26" s="183">
        <v>1</v>
      </c>
      <c r="H26" s="184"/>
      <c r="I26" s="184">
        <f t="shared" si="0"/>
        <v>0</v>
      </c>
    </row>
    <row r="27" spans="1:9" s="6" customFormat="1" ht="89.25" x14ac:dyDescent="0.2">
      <c r="A27" s="176">
        <v>12</v>
      </c>
      <c r="B27" s="177"/>
      <c r="C27" s="177" t="s">
        <v>96</v>
      </c>
      <c r="D27" s="178" t="s">
        <v>126</v>
      </c>
      <c r="E27" s="11" t="s">
        <v>290</v>
      </c>
      <c r="F27" s="177" t="s">
        <v>78</v>
      </c>
      <c r="G27" s="183">
        <v>1</v>
      </c>
      <c r="H27" s="184"/>
      <c r="I27" s="184">
        <f t="shared" si="0"/>
        <v>0</v>
      </c>
    </row>
    <row r="28" spans="1:9" x14ac:dyDescent="0.2">
      <c r="A28" s="185"/>
      <c r="B28" s="186"/>
      <c r="C28" s="186"/>
      <c r="D28" s="187"/>
      <c r="E28" s="188" t="s">
        <v>95</v>
      </c>
      <c r="F28" s="186"/>
      <c r="G28" s="189"/>
      <c r="H28" s="189"/>
      <c r="I28" s="190">
        <f>SUBTOTAL(9,I14:I27)</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03ECB-1A9B-4DA6-94B8-702A8A5A97FF}">
  <sheetPr>
    <pageSetUpPr fitToPage="1"/>
  </sheetPr>
  <dimension ref="A1:I25"/>
  <sheetViews>
    <sheetView showGridLines="0" topLeftCell="A20" zoomScaleNormal="100" workbookViewId="0">
      <selection activeCell="E17" sqref="E17"/>
    </sheetView>
  </sheetViews>
  <sheetFormatPr defaultColWidth="9.28515625" defaultRowHeight="12.75" x14ac:dyDescent="0.2"/>
  <cols>
    <col min="1" max="1" width="5.5703125" style="15" customWidth="1"/>
    <col min="2" max="2" width="4.42578125" style="16" customWidth="1"/>
    <col min="3" max="3" width="5.85546875" style="16" customWidth="1"/>
    <col min="4" max="4" width="12.7109375" style="17" customWidth="1"/>
    <col min="5" max="5" width="94.28515625" style="12" customWidth="1"/>
    <col min="6" max="6" width="7.7109375" style="16" customWidth="1"/>
    <col min="7" max="7" width="9.85546875" style="15" customWidth="1"/>
    <col min="8" max="8" width="13.140625" style="15" customWidth="1"/>
    <col min="9" max="9" width="15.5703125" style="15" customWidth="1"/>
    <col min="10" max="16384" width="9.28515625" style="2"/>
  </cols>
  <sheetData>
    <row r="1" spans="1:9" s="13" customFormat="1" ht="18" x14ac:dyDescent="0.2">
      <c r="A1" s="157" t="s">
        <v>97</v>
      </c>
      <c r="B1" s="158"/>
      <c r="C1" s="158"/>
      <c r="D1" s="161"/>
      <c r="E1" s="161"/>
      <c r="F1" s="158"/>
      <c r="G1" s="158"/>
      <c r="H1" s="158"/>
      <c r="I1" s="158"/>
    </row>
    <row r="2" spans="1:9" s="13" customFormat="1" x14ac:dyDescent="0.2">
      <c r="A2" s="159" t="s">
        <v>62</v>
      </c>
      <c r="B2" s="158"/>
      <c r="C2" s="160" t="s">
        <v>163</v>
      </c>
      <c r="D2" s="161"/>
      <c r="E2" s="161"/>
      <c r="F2" s="158"/>
      <c r="G2" s="158"/>
      <c r="H2" s="158"/>
      <c r="I2" s="158"/>
    </row>
    <row r="3" spans="1:9" s="13" customFormat="1" x14ac:dyDescent="0.2">
      <c r="A3" s="159" t="s">
        <v>63</v>
      </c>
      <c r="B3" s="158"/>
      <c r="C3" s="206" t="str">
        <f>'Krycí list'!E7</f>
        <v>Základní škola Ivanovice na Hané, okres Vyškov, 
Tyršova 218/4, 683 23 Ivanovice na Hané</v>
      </c>
      <c r="D3" s="207"/>
      <c r="E3" s="207"/>
      <c r="F3" s="158"/>
      <c r="G3" s="158"/>
      <c r="H3" s="158"/>
      <c r="I3" s="160"/>
    </row>
    <row r="4" spans="1:9" s="13" customFormat="1" x14ac:dyDescent="0.2">
      <c r="A4" s="159" t="s">
        <v>64</v>
      </c>
      <c r="B4" s="158"/>
      <c r="C4" s="160" t="str">
        <f>'Krycí list'!E9</f>
        <v>OCENĚNÝ SOUPIS PRACÍ A DODÁVEK A SLUŽEB</v>
      </c>
      <c r="D4" s="161"/>
      <c r="E4" s="161"/>
      <c r="F4" s="158"/>
      <c r="G4" s="158"/>
      <c r="H4" s="158"/>
      <c r="I4" s="160"/>
    </row>
    <row r="5" spans="1:9" s="13" customFormat="1" x14ac:dyDescent="0.2">
      <c r="A5" s="158" t="s">
        <v>72</v>
      </c>
      <c r="B5" s="158"/>
      <c r="C5" s="160" t="str">
        <f>'Krycí list'!P5</f>
        <v xml:space="preserve"> </v>
      </c>
      <c r="D5" s="161"/>
      <c r="E5" s="161"/>
      <c r="F5" s="158"/>
      <c r="G5" s="158"/>
      <c r="H5" s="158"/>
      <c r="I5" s="160"/>
    </row>
    <row r="6" spans="1:9" s="13" customFormat="1" x14ac:dyDescent="0.2">
      <c r="A6" s="158"/>
      <c r="B6" s="158"/>
      <c r="C6" s="160"/>
      <c r="D6" s="161"/>
      <c r="E6" s="161"/>
      <c r="F6" s="158"/>
      <c r="G6" s="158"/>
      <c r="H6" s="158"/>
      <c r="I6" s="160"/>
    </row>
    <row r="7" spans="1:9" s="13" customFormat="1" x14ac:dyDescent="0.2">
      <c r="A7" s="158" t="s">
        <v>66</v>
      </c>
      <c r="B7" s="158"/>
      <c r="C7" s="206" t="str">
        <f>'Krycí list'!E26</f>
        <v>Základní škola Ivanovice na Hané, okres Vyškov</v>
      </c>
      <c r="D7" s="207"/>
      <c r="E7" s="207"/>
      <c r="F7" s="158"/>
      <c r="G7" s="158"/>
      <c r="H7" s="158"/>
      <c r="I7" s="160"/>
    </row>
    <row r="8" spans="1:9" s="13" customFormat="1" x14ac:dyDescent="0.2">
      <c r="A8" s="158" t="s">
        <v>67</v>
      </c>
      <c r="B8" s="158"/>
      <c r="C8" s="206" t="str">
        <f>'Krycí list'!E28</f>
        <v xml:space="preserve"> </v>
      </c>
      <c r="D8" s="207"/>
      <c r="E8" s="161"/>
      <c r="F8" s="158"/>
      <c r="G8" s="158"/>
      <c r="H8" s="158"/>
      <c r="I8" s="160"/>
    </row>
    <row r="9" spans="1:9" s="13" customFormat="1" x14ac:dyDescent="0.2">
      <c r="A9" s="158" t="s">
        <v>68</v>
      </c>
      <c r="B9" s="158"/>
      <c r="C9" s="208">
        <f>'Krycí list'!O31</f>
        <v>0</v>
      </c>
      <c r="D9" s="207"/>
      <c r="E9" s="161"/>
      <c r="F9" s="158"/>
      <c r="G9" s="158"/>
      <c r="H9" s="158"/>
      <c r="I9" s="160"/>
    </row>
    <row r="10" spans="1:9" s="13" customFormat="1" x14ac:dyDescent="0.2">
      <c r="A10" s="158"/>
      <c r="B10" s="158"/>
      <c r="C10" s="158"/>
      <c r="D10" s="161"/>
      <c r="E10" s="161"/>
      <c r="F10" s="158"/>
      <c r="G10" s="158"/>
      <c r="H10" s="158"/>
      <c r="I10" s="158"/>
    </row>
    <row r="11" spans="1:9" s="18" customFormat="1" ht="50.25" customHeight="1" x14ac:dyDescent="0.2">
      <c r="A11" s="166" t="s">
        <v>73</v>
      </c>
      <c r="B11" s="20" t="s">
        <v>74</v>
      </c>
      <c r="C11" s="20" t="s">
        <v>75</v>
      </c>
      <c r="D11" s="20" t="s">
        <v>94</v>
      </c>
      <c r="E11" s="20" t="s">
        <v>91</v>
      </c>
      <c r="F11" s="20" t="s">
        <v>76</v>
      </c>
      <c r="G11" s="20" t="s">
        <v>77</v>
      </c>
      <c r="H11" s="20" t="s">
        <v>92</v>
      </c>
      <c r="I11" s="20" t="s">
        <v>93</v>
      </c>
    </row>
    <row r="12" spans="1:9" s="16" customFormat="1" x14ac:dyDescent="0.2">
      <c r="A12" s="167">
        <v>1</v>
      </c>
      <c r="B12" s="168">
        <v>2</v>
      </c>
      <c r="C12" s="168">
        <v>3</v>
      </c>
      <c r="D12" s="169">
        <v>4</v>
      </c>
      <c r="E12" s="169">
        <v>5</v>
      </c>
      <c r="F12" s="168">
        <v>6</v>
      </c>
      <c r="G12" s="168">
        <v>7</v>
      </c>
      <c r="H12" s="168">
        <v>8</v>
      </c>
      <c r="I12" s="168">
        <v>9</v>
      </c>
    </row>
    <row r="13" spans="1:9" x14ac:dyDescent="0.2">
      <c r="A13" s="162"/>
      <c r="B13" s="163"/>
      <c r="C13" s="163"/>
      <c r="D13" s="164"/>
      <c r="E13" s="165"/>
      <c r="F13" s="163"/>
      <c r="G13" s="162"/>
      <c r="H13" s="162"/>
      <c r="I13" s="162"/>
    </row>
    <row r="14" spans="1:9" s="7" customFormat="1" x14ac:dyDescent="0.2">
      <c r="A14" s="170"/>
      <c r="B14" s="171"/>
      <c r="C14" s="172"/>
      <c r="D14" s="173" t="s">
        <v>99</v>
      </c>
      <c r="E14" s="174" t="s">
        <v>164</v>
      </c>
      <c r="F14" s="172"/>
      <c r="G14" s="14"/>
      <c r="H14" s="14"/>
      <c r="I14" s="175">
        <f>SUBTOTAL(9,I15:I24)</f>
        <v>0</v>
      </c>
    </row>
    <row r="15" spans="1:9" s="6" customFormat="1" x14ac:dyDescent="0.2">
      <c r="A15" s="176"/>
      <c r="B15" s="177"/>
      <c r="C15" s="177"/>
      <c r="D15" s="178"/>
      <c r="E15" s="179" t="s">
        <v>82</v>
      </c>
      <c r="F15" s="177"/>
      <c r="G15" s="181"/>
      <c r="H15" s="181"/>
      <c r="I15" s="182">
        <f>SUBTOTAL(9,I16:I24)</f>
        <v>0</v>
      </c>
    </row>
    <row r="16" spans="1:9" s="6" customFormat="1" ht="76.5" x14ac:dyDescent="0.2">
      <c r="A16" s="176">
        <v>1</v>
      </c>
      <c r="B16" s="177"/>
      <c r="C16" s="177" t="s">
        <v>96</v>
      </c>
      <c r="D16" s="191" t="s">
        <v>102</v>
      </c>
      <c r="E16" s="11" t="s">
        <v>271</v>
      </c>
      <c r="F16" s="177" t="s">
        <v>78</v>
      </c>
      <c r="G16" s="183">
        <v>1</v>
      </c>
      <c r="H16" s="184"/>
      <c r="I16" s="184">
        <f t="shared" ref="I16:I24" si="0">ROUND(G16*H16,2)</f>
        <v>0</v>
      </c>
    </row>
    <row r="17" spans="1:9" s="6" customFormat="1" ht="165.75" x14ac:dyDescent="0.2">
      <c r="A17" s="176">
        <v>2</v>
      </c>
      <c r="B17" s="177"/>
      <c r="C17" s="177" t="s">
        <v>96</v>
      </c>
      <c r="D17" s="191" t="s">
        <v>137</v>
      </c>
      <c r="E17" s="11" t="s">
        <v>291</v>
      </c>
      <c r="F17" s="177" t="s">
        <v>78</v>
      </c>
      <c r="G17" s="183">
        <v>1</v>
      </c>
      <c r="H17" s="184"/>
      <c r="I17" s="184">
        <f t="shared" si="0"/>
        <v>0</v>
      </c>
    </row>
    <row r="18" spans="1:9" s="6" customFormat="1" ht="89.25" x14ac:dyDescent="0.2">
      <c r="A18" s="176">
        <v>3</v>
      </c>
      <c r="B18" s="177"/>
      <c r="C18" s="177" t="s">
        <v>96</v>
      </c>
      <c r="D18" s="178" t="s">
        <v>104</v>
      </c>
      <c r="E18" s="19" t="s">
        <v>221</v>
      </c>
      <c r="F18" s="177" t="s">
        <v>78</v>
      </c>
      <c r="G18" s="183">
        <v>1</v>
      </c>
      <c r="H18" s="184"/>
      <c r="I18" s="184">
        <f t="shared" si="0"/>
        <v>0</v>
      </c>
    </row>
    <row r="19" spans="1:9" s="6" customFormat="1" ht="191.25" x14ac:dyDescent="0.2">
      <c r="A19" s="176">
        <v>4</v>
      </c>
      <c r="B19" s="177"/>
      <c r="C19" s="177" t="s">
        <v>96</v>
      </c>
      <c r="D19" s="191" t="s">
        <v>165</v>
      </c>
      <c r="E19" s="19" t="s">
        <v>276</v>
      </c>
      <c r="F19" s="177" t="s">
        <v>78</v>
      </c>
      <c r="G19" s="183">
        <v>10</v>
      </c>
      <c r="H19" s="184"/>
      <c r="I19" s="184">
        <f t="shared" si="0"/>
        <v>0</v>
      </c>
    </row>
    <row r="20" spans="1:9" s="6" customFormat="1" ht="103.9" customHeight="1" x14ac:dyDescent="0.2">
      <c r="A20" s="176">
        <v>5</v>
      </c>
      <c r="B20" s="177"/>
      <c r="C20" s="177" t="s">
        <v>96</v>
      </c>
      <c r="D20" s="191" t="s">
        <v>105</v>
      </c>
      <c r="E20" s="19" t="s">
        <v>293</v>
      </c>
      <c r="F20" s="177" t="s">
        <v>78</v>
      </c>
      <c r="G20" s="183">
        <v>30</v>
      </c>
      <c r="H20" s="184"/>
      <c r="I20" s="184">
        <f t="shared" si="0"/>
        <v>0</v>
      </c>
    </row>
    <row r="21" spans="1:9" s="6" customFormat="1" ht="144.6" customHeight="1" x14ac:dyDescent="0.2">
      <c r="A21" s="176">
        <v>6</v>
      </c>
      <c r="B21" s="177"/>
      <c r="C21" s="177" t="s">
        <v>96</v>
      </c>
      <c r="D21" s="178" t="s">
        <v>166</v>
      </c>
      <c r="E21" s="19" t="s">
        <v>286</v>
      </c>
      <c r="F21" s="177" t="s">
        <v>78</v>
      </c>
      <c r="G21" s="183">
        <v>3</v>
      </c>
      <c r="H21" s="184"/>
      <c r="I21" s="184">
        <f t="shared" si="0"/>
        <v>0</v>
      </c>
    </row>
    <row r="22" spans="1:9" s="6" customFormat="1" ht="110.45" customHeight="1" x14ac:dyDescent="0.2">
      <c r="A22" s="176">
        <v>7</v>
      </c>
      <c r="B22" s="177"/>
      <c r="C22" s="177" t="s">
        <v>96</v>
      </c>
      <c r="D22" s="178" t="s">
        <v>107</v>
      </c>
      <c r="E22" s="19" t="s">
        <v>201</v>
      </c>
      <c r="F22" s="177" t="s">
        <v>78</v>
      </c>
      <c r="G22" s="183">
        <v>9</v>
      </c>
      <c r="H22" s="184"/>
      <c r="I22" s="184">
        <f t="shared" si="0"/>
        <v>0</v>
      </c>
    </row>
    <row r="23" spans="1:9" s="6" customFormat="1" ht="111.6" customHeight="1" x14ac:dyDescent="0.2">
      <c r="A23" s="176">
        <v>8</v>
      </c>
      <c r="B23" s="177"/>
      <c r="C23" s="177" t="s">
        <v>96</v>
      </c>
      <c r="D23" s="178" t="s">
        <v>134</v>
      </c>
      <c r="E23" s="19" t="s">
        <v>202</v>
      </c>
      <c r="F23" s="177" t="s">
        <v>78</v>
      </c>
      <c r="G23" s="183">
        <v>4</v>
      </c>
      <c r="H23" s="184"/>
      <c r="I23" s="184">
        <f t="shared" si="0"/>
        <v>0</v>
      </c>
    </row>
    <row r="24" spans="1:9" s="6" customFormat="1" ht="89.25" x14ac:dyDescent="0.2">
      <c r="A24" s="176">
        <v>9</v>
      </c>
      <c r="B24" s="177"/>
      <c r="C24" s="177" t="s">
        <v>96</v>
      </c>
      <c r="D24" s="178" t="s">
        <v>126</v>
      </c>
      <c r="E24" s="19" t="s">
        <v>203</v>
      </c>
      <c r="F24" s="177" t="s">
        <v>78</v>
      </c>
      <c r="G24" s="183">
        <v>3</v>
      </c>
      <c r="H24" s="184"/>
      <c r="I24" s="184">
        <f t="shared" si="0"/>
        <v>0</v>
      </c>
    </row>
    <row r="25" spans="1:9" x14ac:dyDescent="0.2">
      <c r="A25" s="185"/>
      <c r="B25" s="186"/>
      <c r="C25" s="186"/>
      <c r="D25" s="187"/>
      <c r="E25" s="188" t="s">
        <v>95</v>
      </c>
      <c r="F25" s="186"/>
      <c r="G25" s="189"/>
      <c r="H25" s="189"/>
      <c r="I25" s="190">
        <f>SUBTOTAL(9,I14:I24)</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F9446-B854-4095-8A4C-B05F3DB99A69}">
  <sheetPr>
    <pageSetUpPr fitToPage="1"/>
  </sheetPr>
  <dimension ref="A1:I26"/>
  <sheetViews>
    <sheetView showGridLines="0" topLeftCell="A20" zoomScaleNormal="100" workbookViewId="0">
      <selection activeCell="E17" sqref="E17"/>
    </sheetView>
  </sheetViews>
  <sheetFormatPr defaultColWidth="9.28515625" defaultRowHeight="12.75" x14ac:dyDescent="0.2"/>
  <cols>
    <col min="1" max="1" width="5.5703125" style="15" customWidth="1"/>
    <col min="2" max="2" width="4.42578125" style="16" customWidth="1"/>
    <col min="3" max="3" width="5.85546875" style="16" customWidth="1"/>
    <col min="4" max="4" width="12.7109375" style="17" customWidth="1"/>
    <col min="5" max="5" width="94.28515625" style="12" customWidth="1"/>
    <col min="6" max="6" width="7.7109375" style="16" customWidth="1"/>
    <col min="7" max="7" width="9.85546875" style="15" customWidth="1"/>
    <col min="8" max="8" width="13.140625" style="15" customWidth="1"/>
    <col min="9" max="9" width="15.5703125" style="15" customWidth="1"/>
    <col min="10" max="16384" width="9.28515625" style="2"/>
  </cols>
  <sheetData>
    <row r="1" spans="1:9" s="13" customFormat="1" ht="18" x14ac:dyDescent="0.2">
      <c r="A1" s="157" t="s">
        <v>97</v>
      </c>
      <c r="B1" s="158"/>
      <c r="C1" s="158"/>
      <c r="D1" s="161"/>
      <c r="E1" s="161"/>
      <c r="F1" s="158"/>
      <c r="G1" s="158"/>
      <c r="H1" s="158"/>
      <c r="I1" s="158"/>
    </row>
    <row r="2" spans="1:9" s="13" customFormat="1" x14ac:dyDescent="0.2">
      <c r="A2" s="159" t="s">
        <v>62</v>
      </c>
      <c r="B2" s="158"/>
      <c r="C2" s="160" t="s">
        <v>167</v>
      </c>
      <c r="D2" s="161"/>
      <c r="E2" s="161"/>
      <c r="F2" s="158"/>
      <c r="G2" s="158"/>
      <c r="H2" s="158"/>
      <c r="I2" s="158"/>
    </row>
    <row r="3" spans="1:9" s="13" customFormat="1" x14ac:dyDescent="0.2">
      <c r="A3" s="159" t="s">
        <v>63</v>
      </c>
      <c r="B3" s="158"/>
      <c r="C3" s="206" t="str">
        <f>'Krycí list'!E7</f>
        <v>Základní škola Ivanovice na Hané, okres Vyškov, 
Tyršova 218/4, 683 23 Ivanovice na Hané</v>
      </c>
      <c r="D3" s="207"/>
      <c r="E3" s="207"/>
      <c r="F3" s="158"/>
      <c r="G3" s="158"/>
      <c r="H3" s="158"/>
      <c r="I3" s="160"/>
    </row>
    <row r="4" spans="1:9" s="13" customFormat="1" x14ac:dyDescent="0.2">
      <c r="A4" s="159" t="s">
        <v>64</v>
      </c>
      <c r="B4" s="158"/>
      <c r="C4" s="160" t="str">
        <f>'Krycí list'!E9</f>
        <v>OCENĚNÝ SOUPIS PRACÍ A DODÁVEK A SLUŽEB</v>
      </c>
      <c r="D4" s="161"/>
      <c r="E4" s="161"/>
      <c r="F4" s="158"/>
      <c r="G4" s="158"/>
      <c r="H4" s="158"/>
      <c r="I4" s="160"/>
    </row>
    <row r="5" spans="1:9" s="13" customFormat="1" x14ac:dyDescent="0.2">
      <c r="A5" s="158" t="s">
        <v>72</v>
      </c>
      <c r="B5" s="158"/>
      <c r="C5" s="160" t="str">
        <f>'Krycí list'!P5</f>
        <v xml:space="preserve"> </v>
      </c>
      <c r="D5" s="161"/>
      <c r="E5" s="161"/>
      <c r="F5" s="158"/>
      <c r="G5" s="158"/>
      <c r="H5" s="158"/>
      <c r="I5" s="160"/>
    </row>
    <row r="6" spans="1:9" s="13" customFormat="1" x14ac:dyDescent="0.2">
      <c r="A6" s="158"/>
      <c r="B6" s="158"/>
      <c r="C6" s="160"/>
      <c r="D6" s="161"/>
      <c r="E6" s="161"/>
      <c r="F6" s="158"/>
      <c r="G6" s="158"/>
      <c r="H6" s="158"/>
      <c r="I6" s="160"/>
    </row>
    <row r="7" spans="1:9" s="13" customFormat="1" x14ac:dyDescent="0.2">
      <c r="A7" s="158" t="s">
        <v>66</v>
      </c>
      <c r="B7" s="158"/>
      <c r="C7" s="206" t="str">
        <f>'Krycí list'!E26</f>
        <v>Základní škola Ivanovice na Hané, okres Vyškov</v>
      </c>
      <c r="D7" s="207"/>
      <c r="E7" s="207"/>
      <c r="F7" s="158"/>
      <c r="G7" s="158"/>
      <c r="H7" s="158"/>
      <c r="I7" s="160"/>
    </row>
    <row r="8" spans="1:9" s="13" customFormat="1" x14ac:dyDescent="0.2">
      <c r="A8" s="158" t="s">
        <v>67</v>
      </c>
      <c r="B8" s="158"/>
      <c r="C8" s="206" t="str">
        <f>'Krycí list'!E28</f>
        <v xml:space="preserve"> </v>
      </c>
      <c r="D8" s="207"/>
      <c r="E8" s="161"/>
      <c r="F8" s="158"/>
      <c r="G8" s="158"/>
      <c r="H8" s="158"/>
      <c r="I8" s="160"/>
    </row>
    <row r="9" spans="1:9" s="13" customFormat="1" x14ac:dyDescent="0.2">
      <c r="A9" s="158" t="s">
        <v>68</v>
      </c>
      <c r="B9" s="158"/>
      <c r="C9" s="208">
        <f>'Krycí list'!O31</f>
        <v>0</v>
      </c>
      <c r="D9" s="207"/>
      <c r="E9" s="161"/>
      <c r="F9" s="158"/>
      <c r="G9" s="158"/>
      <c r="H9" s="158"/>
      <c r="I9" s="160"/>
    </row>
    <row r="10" spans="1:9" s="13" customFormat="1" x14ac:dyDescent="0.2">
      <c r="A10" s="158"/>
      <c r="B10" s="158"/>
      <c r="C10" s="158"/>
      <c r="D10" s="161"/>
      <c r="E10" s="161"/>
      <c r="F10" s="158"/>
      <c r="G10" s="158"/>
      <c r="H10" s="158"/>
      <c r="I10" s="158"/>
    </row>
    <row r="11" spans="1:9" s="18" customFormat="1" ht="50.25" customHeight="1" x14ac:dyDescent="0.2">
      <c r="A11" s="166" t="s">
        <v>73</v>
      </c>
      <c r="B11" s="20" t="s">
        <v>74</v>
      </c>
      <c r="C11" s="20" t="s">
        <v>75</v>
      </c>
      <c r="D11" s="20" t="s">
        <v>94</v>
      </c>
      <c r="E11" s="20" t="s">
        <v>91</v>
      </c>
      <c r="F11" s="20" t="s">
        <v>76</v>
      </c>
      <c r="G11" s="20" t="s">
        <v>77</v>
      </c>
      <c r="H11" s="20" t="s">
        <v>92</v>
      </c>
      <c r="I11" s="20" t="s">
        <v>93</v>
      </c>
    </row>
    <row r="12" spans="1:9" s="16" customFormat="1" x14ac:dyDescent="0.2">
      <c r="A12" s="167">
        <v>1</v>
      </c>
      <c r="B12" s="168">
        <v>2</v>
      </c>
      <c r="C12" s="168">
        <v>3</v>
      </c>
      <c r="D12" s="169">
        <v>4</v>
      </c>
      <c r="E12" s="169">
        <v>5</v>
      </c>
      <c r="F12" s="168">
        <v>6</v>
      </c>
      <c r="G12" s="168">
        <v>7</v>
      </c>
      <c r="H12" s="168">
        <v>8</v>
      </c>
      <c r="I12" s="168">
        <v>9</v>
      </c>
    </row>
    <row r="13" spans="1:9" x14ac:dyDescent="0.2">
      <c r="A13" s="162"/>
      <c r="B13" s="163"/>
      <c r="C13" s="163"/>
      <c r="D13" s="164"/>
      <c r="E13" s="165"/>
      <c r="F13" s="163"/>
      <c r="G13" s="162"/>
      <c r="H13" s="162"/>
      <c r="I13" s="162"/>
    </row>
    <row r="14" spans="1:9" s="7" customFormat="1" x14ac:dyDescent="0.2">
      <c r="A14" s="170"/>
      <c r="B14" s="171"/>
      <c r="C14" s="172"/>
      <c r="D14" s="173" t="s">
        <v>99</v>
      </c>
      <c r="E14" s="174" t="s">
        <v>168</v>
      </c>
      <c r="F14" s="172"/>
      <c r="G14" s="14"/>
      <c r="H14" s="14"/>
      <c r="I14" s="175">
        <f>SUBTOTAL(9,I15:I24)</f>
        <v>0</v>
      </c>
    </row>
    <row r="15" spans="1:9" s="6" customFormat="1" x14ac:dyDescent="0.2">
      <c r="A15" s="176"/>
      <c r="B15" s="177"/>
      <c r="C15" s="177"/>
      <c r="D15" s="178"/>
      <c r="E15" s="179" t="s">
        <v>82</v>
      </c>
      <c r="F15" s="177"/>
      <c r="G15" s="181"/>
      <c r="H15" s="181"/>
      <c r="I15" s="182">
        <f>SUBTOTAL(9,I16:I24)</f>
        <v>0</v>
      </c>
    </row>
    <row r="16" spans="1:9" s="6" customFormat="1" ht="94.15" customHeight="1" x14ac:dyDescent="0.2">
      <c r="A16" s="176">
        <v>1</v>
      </c>
      <c r="B16" s="177"/>
      <c r="C16" s="177" t="s">
        <v>96</v>
      </c>
      <c r="D16" s="178" t="s">
        <v>131</v>
      </c>
      <c r="E16" s="11" t="s">
        <v>271</v>
      </c>
      <c r="F16" s="177" t="s">
        <v>78</v>
      </c>
      <c r="G16" s="183">
        <v>1</v>
      </c>
      <c r="H16" s="184"/>
      <c r="I16" s="184">
        <f t="shared" ref="I16:I24" si="0">ROUND(G16*H16,2)</f>
        <v>0</v>
      </c>
    </row>
    <row r="17" spans="1:9" s="6" customFormat="1" ht="51.6" customHeight="1" x14ac:dyDescent="0.2">
      <c r="A17" s="176">
        <v>2</v>
      </c>
      <c r="B17" s="177"/>
      <c r="C17" s="177" t="s">
        <v>96</v>
      </c>
      <c r="D17" s="178" t="s">
        <v>132</v>
      </c>
      <c r="E17" s="11" t="s">
        <v>193</v>
      </c>
      <c r="F17" s="177" t="s">
        <v>78</v>
      </c>
      <c r="G17" s="183">
        <v>1</v>
      </c>
      <c r="H17" s="184"/>
      <c r="I17" s="184">
        <f t="shared" si="0"/>
        <v>0</v>
      </c>
    </row>
    <row r="18" spans="1:9" s="6" customFormat="1" ht="78" customHeight="1" x14ac:dyDescent="0.2">
      <c r="A18" s="176">
        <v>3</v>
      </c>
      <c r="B18" s="177"/>
      <c r="C18" s="177" t="s">
        <v>96</v>
      </c>
      <c r="D18" s="178" t="s">
        <v>133</v>
      </c>
      <c r="E18" s="11" t="s">
        <v>222</v>
      </c>
      <c r="F18" s="177" t="s">
        <v>78</v>
      </c>
      <c r="G18" s="183">
        <v>1</v>
      </c>
      <c r="H18" s="184"/>
      <c r="I18" s="184">
        <f t="shared" si="0"/>
        <v>0</v>
      </c>
    </row>
    <row r="19" spans="1:9" s="6" customFormat="1" ht="94.9" customHeight="1" x14ac:dyDescent="0.2">
      <c r="A19" s="176">
        <v>4</v>
      </c>
      <c r="B19" s="177"/>
      <c r="C19" s="177" t="s">
        <v>96</v>
      </c>
      <c r="D19" s="178" t="s">
        <v>126</v>
      </c>
      <c r="E19" s="11" t="s">
        <v>223</v>
      </c>
      <c r="F19" s="177" t="s">
        <v>78</v>
      </c>
      <c r="G19" s="183">
        <v>1</v>
      </c>
      <c r="H19" s="184"/>
      <c r="I19" s="184">
        <f t="shared" si="0"/>
        <v>0</v>
      </c>
    </row>
    <row r="20" spans="1:9" s="6" customFormat="1" ht="94.9" customHeight="1" x14ac:dyDescent="0.2">
      <c r="A20" s="176">
        <v>5</v>
      </c>
      <c r="B20" s="177"/>
      <c r="C20" s="177" t="s">
        <v>96</v>
      </c>
      <c r="D20" s="178" t="s">
        <v>134</v>
      </c>
      <c r="E20" s="11" t="s">
        <v>232</v>
      </c>
      <c r="F20" s="177" t="s">
        <v>78</v>
      </c>
      <c r="G20" s="183">
        <v>4</v>
      </c>
      <c r="H20" s="184"/>
      <c r="I20" s="184">
        <f t="shared" si="0"/>
        <v>0</v>
      </c>
    </row>
    <row r="21" spans="1:9" s="6" customFormat="1" ht="93.6" customHeight="1" x14ac:dyDescent="0.2">
      <c r="A21" s="176">
        <v>6</v>
      </c>
      <c r="B21" s="177"/>
      <c r="C21" s="177" t="s">
        <v>96</v>
      </c>
      <c r="D21" s="178" t="s">
        <v>148</v>
      </c>
      <c r="E21" s="11" t="s">
        <v>229</v>
      </c>
      <c r="F21" s="177" t="s">
        <v>78</v>
      </c>
      <c r="G21" s="183">
        <v>1</v>
      </c>
      <c r="H21" s="184"/>
      <c r="I21" s="184">
        <f t="shared" si="0"/>
        <v>0</v>
      </c>
    </row>
    <row r="22" spans="1:9" s="6" customFormat="1" ht="76.5" x14ac:dyDescent="0.2">
      <c r="A22" s="176">
        <v>7</v>
      </c>
      <c r="B22" s="177"/>
      <c r="C22" s="177" t="s">
        <v>96</v>
      </c>
      <c r="D22" s="178" t="s">
        <v>169</v>
      </c>
      <c r="E22" s="11" t="s">
        <v>204</v>
      </c>
      <c r="F22" s="177" t="s">
        <v>78</v>
      </c>
      <c r="G22" s="183">
        <v>2</v>
      </c>
      <c r="H22" s="184"/>
      <c r="I22" s="184">
        <f t="shared" si="0"/>
        <v>0</v>
      </c>
    </row>
    <row r="23" spans="1:9" s="6" customFormat="1" ht="90.6" customHeight="1" x14ac:dyDescent="0.2">
      <c r="A23" s="176">
        <v>8</v>
      </c>
      <c r="B23" s="177"/>
      <c r="C23" s="177" t="s">
        <v>96</v>
      </c>
      <c r="D23" s="178" t="s">
        <v>134</v>
      </c>
      <c r="E23" s="11" t="s">
        <v>231</v>
      </c>
      <c r="F23" s="177" t="s">
        <v>78</v>
      </c>
      <c r="G23" s="183">
        <v>1</v>
      </c>
      <c r="H23" s="184"/>
      <c r="I23" s="184">
        <f t="shared" si="0"/>
        <v>0</v>
      </c>
    </row>
    <row r="24" spans="1:9" s="6" customFormat="1" ht="74.45" customHeight="1" x14ac:dyDescent="0.2">
      <c r="A24" s="176">
        <v>9</v>
      </c>
      <c r="B24" s="177"/>
      <c r="C24" s="177" t="s">
        <v>96</v>
      </c>
      <c r="D24" s="178" t="s">
        <v>170</v>
      </c>
      <c r="E24" s="11" t="s">
        <v>287</v>
      </c>
      <c r="F24" s="177" t="s">
        <v>78</v>
      </c>
      <c r="G24" s="183">
        <v>2</v>
      </c>
      <c r="H24" s="184"/>
      <c r="I24" s="184">
        <f t="shared" si="0"/>
        <v>0</v>
      </c>
    </row>
    <row r="25" spans="1:9" s="6" customFormat="1" x14ac:dyDescent="0.2">
      <c r="A25" s="176"/>
      <c r="B25" s="177"/>
      <c r="C25" s="177"/>
      <c r="D25" s="178"/>
      <c r="E25" s="188" t="s">
        <v>95</v>
      </c>
      <c r="F25" s="177"/>
      <c r="G25" s="183"/>
      <c r="H25" s="184"/>
      <c r="I25" s="190">
        <f>SUBTOTAL(9,I13:I24)</f>
        <v>0</v>
      </c>
    </row>
    <row r="26" spans="1:9" x14ac:dyDescent="0.2">
      <c r="A26" s="185"/>
      <c r="B26" s="186"/>
      <c r="C26" s="186"/>
      <c r="D26" s="187"/>
      <c r="F26" s="186"/>
      <c r="G26" s="189"/>
      <c r="H26" s="189"/>
      <c r="I26" s="190"/>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4105A-B531-4A06-9E50-D03BA52C5D25}">
  <sheetPr>
    <pageSetUpPr fitToPage="1"/>
  </sheetPr>
  <dimension ref="A1:I29"/>
  <sheetViews>
    <sheetView showGridLines="0" topLeftCell="A25" zoomScaleNormal="100" workbookViewId="0">
      <selection activeCell="E17" sqref="E17"/>
    </sheetView>
  </sheetViews>
  <sheetFormatPr defaultColWidth="9.28515625" defaultRowHeight="12.75" x14ac:dyDescent="0.2"/>
  <cols>
    <col min="1" max="1" width="5.5703125" style="15" customWidth="1"/>
    <col min="2" max="2" width="4.42578125" style="16" customWidth="1"/>
    <col min="3" max="3" width="5.85546875" style="16" customWidth="1"/>
    <col min="4" max="4" width="12.7109375" style="17" customWidth="1"/>
    <col min="5" max="5" width="94.28515625" style="12" customWidth="1"/>
    <col min="6" max="6" width="7.7109375" style="16" customWidth="1"/>
    <col min="7" max="7" width="9.85546875" style="15" customWidth="1"/>
    <col min="8" max="8" width="13.140625" style="15" customWidth="1"/>
    <col min="9" max="9" width="15.5703125" style="15" customWidth="1"/>
    <col min="10" max="16384" width="9.28515625" style="2"/>
  </cols>
  <sheetData>
    <row r="1" spans="1:9" s="13" customFormat="1" ht="18" x14ac:dyDescent="0.2">
      <c r="A1" s="157" t="s">
        <v>97</v>
      </c>
      <c r="B1" s="158"/>
      <c r="C1" s="158"/>
      <c r="D1" s="161"/>
      <c r="E1" s="161"/>
      <c r="F1" s="158"/>
      <c r="G1" s="158"/>
      <c r="H1" s="158"/>
      <c r="I1" s="158"/>
    </row>
    <row r="2" spans="1:9" s="13" customFormat="1" x14ac:dyDescent="0.2">
      <c r="A2" s="159" t="s">
        <v>62</v>
      </c>
      <c r="B2" s="158"/>
      <c r="C2" s="160" t="s">
        <v>171</v>
      </c>
      <c r="D2" s="161"/>
      <c r="E2" s="161"/>
      <c r="F2" s="158"/>
      <c r="G2" s="158"/>
      <c r="H2" s="158"/>
      <c r="I2" s="158"/>
    </row>
    <row r="3" spans="1:9" s="13" customFormat="1" x14ac:dyDescent="0.2">
      <c r="A3" s="159" t="s">
        <v>63</v>
      </c>
      <c r="B3" s="158"/>
      <c r="C3" s="206" t="str">
        <f>'Krycí list'!E7</f>
        <v>Základní škola Ivanovice na Hané, okres Vyškov, 
Tyršova 218/4, 683 23 Ivanovice na Hané</v>
      </c>
      <c r="D3" s="207"/>
      <c r="E3" s="207"/>
      <c r="F3" s="158"/>
      <c r="G3" s="158"/>
      <c r="H3" s="158"/>
      <c r="I3" s="160"/>
    </row>
    <row r="4" spans="1:9" s="13" customFormat="1" x14ac:dyDescent="0.2">
      <c r="A4" s="159" t="s">
        <v>64</v>
      </c>
      <c r="B4" s="158"/>
      <c r="C4" s="160" t="str">
        <f>'Krycí list'!E9</f>
        <v>OCENĚNÝ SOUPIS PRACÍ A DODÁVEK A SLUŽEB</v>
      </c>
      <c r="D4" s="161"/>
      <c r="E4" s="161"/>
      <c r="F4" s="158"/>
      <c r="G4" s="158"/>
      <c r="H4" s="158"/>
      <c r="I4" s="160"/>
    </row>
    <row r="5" spans="1:9" s="13" customFormat="1" x14ac:dyDescent="0.2">
      <c r="A5" s="158" t="s">
        <v>72</v>
      </c>
      <c r="B5" s="158"/>
      <c r="C5" s="160" t="str">
        <f>'Krycí list'!P5</f>
        <v xml:space="preserve"> </v>
      </c>
      <c r="D5" s="161"/>
      <c r="E5" s="161"/>
      <c r="F5" s="158"/>
      <c r="G5" s="158"/>
      <c r="H5" s="158"/>
      <c r="I5" s="160"/>
    </row>
    <row r="6" spans="1:9" s="13" customFormat="1" x14ac:dyDescent="0.2">
      <c r="A6" s="158"/>
      <c r="B6" s="158"/>
      <c r="C6" s="160"/>
      <c r="D6" s="161"/>
      <c r="E6" s="161"/>
      <c r="F6" s="158"/>
      <c r="G6" s="158"/>
      <c r="H6" s="158"/>
      <c r="I6" s="160"/>
    </row>
    <row r="7" spans="1:9" s="13" customFormat="1" x14ac:dyDescent="0.2">
      <c r="A7" s="158" t="s">
        <v>66</v>
      </c>
      <c r="B7" s="158"/>
      <c r="C7" s="206" t="str">
        <f>'Krycí list'!E26</f>
        <v>Základní škola Ivanovice na Hané, okres Vyškov</v>
      </c>
      <c r="D7" s="207"/>
      <c r="E7" s="207"/>
      <c r="F7" s="158"/>
      <c r="G7" s="158"/>
      <c r="H7" s="158"/>
      <c r="I7" s="160"/>
    </row>
    <row r="8" spans="1:9" s="13" customFormat="1" x14ac:dyDescent="0.2">
      <c r="A8" s="158" t="s">
        <v>67</v>
      </c>
      <c r="B8" s="158"/>
      <c r="C8" s="206" t="str">
        <f>'Krycí list'!E28</f>
        <v xml:space="preserve"> </v>
      </c>
      <c r="D8" s="207"/>
      <c r="E8" s="161"/>
      <c r="F8" s="158"/>
      <c r="G8" s="158"/>
      <c r="H8" s="158"/>
      <c r="I8" s="160"/>
    </row>
    <row r="9" spans="1:9" s="13" customFormat="1" x14ac:dyDescent="0.2">
      <c r="A9" s="158" t="s">
        <v>68</v>
      </c>
      <c r="B9" s="158"/>
      <c r="C9" s="208">
        <f>'Krycí list'!O31</f>
        <v>0</v>
      </c>
      <c r="D9" s="207"/>
      <c r="E9" s="161"/>
      <c r="F9" s="158"/>
      <c r="G9" s="158"/>
      <c r="H9" s="158"/>
      <c r="I9" s="160"/>
    </row>
    <row r="10" spans="1:9" s="13" customFormat="1" x14ac:dyDescent="0.2">
      <c r="A10" s="158"/>
      <c r="B10" s="158"/>
      <c r="C10" s="158"/>
      <c r="D10" s="161"/>
      <c r="E10" s="161"/>
      <c r="F10" s="158"/>
      <c r="G10" s="158"/>
      <c r="H10" s="158"/>
      <c r="I10" s="158"/>
    </row>
    <row r="11" spans="1:9" s="18" customFormat="1" ht="50.25" customHeight="1" x14ac:dyDescent="0.2">
      <c r="A11" s="166" t="s">
        <v>73</v>
      </c>
      <c r="B11" s="20" t="s">
        <v>74</v>
      </c>
      <c r="C11" s="20" t="s">
        <v>75</v>
      </c>
      <c r="D11" s="20" t="s">
        <v>94</v>
      </c>
      <c r="E11" s="20" t="s">
        <v>91</v>
      </c>
      <c r="F11" s="20" t="s">
        <v>76</v>
      </c>
      <c r="G11" s="20" t="s">
        <v>77</v>
      </c>
      <c r="H11" s="20" t="s">
        <v>92</v>
      </c>
      <c r="I11" s="20" t="s">
        <v>93</v>
      </c>
    </row>
    <row r="12" spans="1:9" s="16" customFormat="1" x14ac:dyDescent="0.2">
      <c r="A12" s="167">
        <v>1</v>
      </c>
      <c r="B12" s="168">
        <v>2</v>
      </c>
      <c r="C12" s="168">
        <v>3</v>
      </c>
      <c r="D12" s="169">
        <v>4</v>
      </c>
      <c r="E12" s="169">
        <v>5</v>
      </c>
      <c r="F12" s="168">
        <v>6</v>
      </c>
      <c r="G12" s="168">
        <v>7</v>
      </c>
      <c r="H12" s="168">
        <v>8</v>
      </c>
      <c r="I12" s="168">
        <v>9</v>
      </c>
    </row>
    <row r="13" spans="1:9" x14ac:dyDescent="0.2">
      <c r="A13" s="162"/>
      <c r="B13" s="163"/>
      <c r="C13" s="163"/>
      <c r="D13" s="164"/>
      <c r="E13" s="165"/>
      <c r="F13" s="163"/>
      <c r="G13" s="162"/>
      <c r="H13" s="162"/>
      <c r="I13" s="162"/>
    </row>
    <row r="14" spans="1:9" s="7" customFormat="1" x14ac:dyDescent="0.2">
      <c r="A14" s="170"/>
      <c r="B14" s="171"/>
      <c r="C14" s="172"/>
      <c r="D14" s="173" t="s">
        <v>99</v>
      </c>
      <c r="E14" s="174" t="s">
        <v>172</v>
      </c>
      <c r="F14" s="172"/>
      <c r="G14" s="14"/>
      <c r="H14" s="14"/>
      <c r="I14" s="175">
        <f>SUBTOTAL(9,I15:I28)</f>
        <v>0</v>
      </c>
    </row>
    <row r="15" spans="1:9" s="6" customFormat="1" x14ac:dyDescent="0.2">
      <c r="A15" s="176"/>
      <c r="B15" s="177"/>
      <c r="C15" s="177"/>
      <c r="D15" s="178"/>
      <c r="E15" s="179" t="s">
        <v>82</v>
      </c>
      <c r="F15" s="177"/>
      <c r="G15" s="181"/>
      <c r="H15" s="181"/>
      <c r="I15" s="182">
        <f>SUBTOTAL(9,I16:I28)</f>
        <v>0</v>
      </c>
    </row>
    <row r="16" spans="1:9" s="6" customFormat="1" ht="45" customHeight="1" x14ac:dyDescent="0.2">
      <c r="A16" s="176">
        <v>1</v>
      </c>
      <c r="B16" s="177"/>
      <c r="C16" s="177" t="s">
        <v>96</v>
      </c>
      <c r="D16" s="191" t="s">
        <v>173</v>
      </c>
      <c r="E16" s="19" t="s">
        <v>271</v>
      </c>
      <c r="F16" s="177" t="s">
        <v>78</v>
      </c>
      <c r="G16" s="183">
        <v>1</v>
      </c>
      <c r="H16" s="184"/>
      <c r="I16" s="184">
        <f t="shared" ref="I16:I28" si="0">ROUND(G16*H16,2)</f>
        <v>0</v>
      </c>
    </row>
    <row r="17" spans="1:9" s="6" customFormat="1" ht="191.25" x14ac:dyDescent="0.2">
      <c r="A17" s="176">
        <v>2</v>
      </c>
      <c r="B17" s="177"/>
      <c r="C17" s="177" t="s">
        <v>96</v>
      </c>
      <c r="D17" s="191" t="s">
        <v>137</v>
      </c>
      <c r="E17" s="19" t="s">
        <v>295</v>
      </c>
      <c r="F17" s="177" t="s">
        <v>78</v>
      </c>
      <c r="G17" s="183">
        <v>1</v>
      </c>
      <c r="H17" s="184"/>
      <c r="I17" s="184">
        <f t="shared" si="0"/>
        <v>0</v>
      </c>
    </row>
    <row r="18" spans="1:9" s="6" customFormat="1" ht="112.15" customHeight="1" x14ac:dyDescent="0.2">
      <c r="A18" s="176">
        <v>3</v>
      </c>
      <c r="B18" s="177"/>
      <c r="C18" s="177" t="s">
        <v>96</v>
      </c>
      <c r="D18" s="191" t="s">
        <v>104</v>
      </c>
      <c r="E18" s="19" t="s">
        <v>296</v>
      </c>
      <c r="F18" s="177" t="s">
        <v>78</v>
      </c>
      <c r="G18" s="183">
        <v>1</v>
      </c>
      <c r="H18" s="184"/>
      <c r="I18" s="184">
        <f t="shared" si="0"/>
        <v>0</v>
      </c>
    </row>
    <row r="19" spans="1:9" s="6" customFormat="1" ht="97.9" customHeight="1" x14ac:dyDescent="0.2">
      <c r="A19" s="176">
        <v>4</v>
      </c>
      <c r="B19" s="177"/>
      <c r="C19" s="177" t="s">
        <v>96</v>
      </c>
      <c r="D19" s="178" t="s">
        <v>105</v>
      </c>
      <c r="E19" s="19" t="s">
        <v>294</v>
      </c>
      <c r="F19" s="177" t="s">
        <v>78</v>
      </c>
      <c r="G19" s="183">
        <v>25</v>
      </c>
      <c r="H19" s="184"/>
      <c r="I19" s="184">
        <f t="shared" si="0"/>
        <v>0</v>
      </c>
    </row>
    <row r="20" spans="1:9" s="6" customFormat="1" ht="221.45" customHeight="1" x14ac:dyDescent="0.2">
      <c r="A20" s="176">
        <v>5</v>
      </c>
      <c r="B20" s="177"/>
      <c r="C20" s="177" t="s">
        <v>96</v>
      </c>
      <c r="D20" s="191" t="s">
        <v>138</v>
      </c>
      <c r="E20" s="19" t="s">
        <v>297</v>
      </c>
      <c r="F20" s="177" t="s">
        <v>78</v>
      </c>
      <c r="G20" s="183">
        <v>5</v>
      </c>
      <c r="H20" s="184"/>
      <c r="I20" s="184">
        <f t="shared" si="0"/>
        <v>0</v>
      </c>
    </row>
    <row r="21" spans="1:9" s="6" customFormat="1" ht="216.6" customHeight="1" x14ac:dyDescent="0.2">
      <c r="A21" s="176">
        <v>6</v>
      </c>
      <c r="B21" s="177"/>
      <c r="C21" s="177" t="s">
        <v>96</v>
      </c>
      <c r="D21" s="191" t="s">
        <v>165</v>
      </c>
      <c r="E21" s="19" t="s">
        <v>298</v>
      </c>
      <c r="F21" s="177" t="s">
        <v>78</v>
      </c>
      <c r="G21" s="183">
        <v>5</v>
      </c>
      <c r="H21" s="184"/>
      <c r="I21" s="184">
        <f t="shared" si="0"/>
        <v>0</v>
      </c>
    </row>
    <row r="22" spans="1:9" s="6" customFormat="1" ht="184.9" customHeight="1" x14ac:dyDescent="0.2">
      <c r="A22" s="176">
        <v>7</v>
      </c>
      <c r="B22" s="177"/>
      <c r="C22" s="177" t="s">
        <v>96</v>
      </c>
      <c r="D22" s="191" t="s">
        <v>174</v>
      </c>
      <c r="E22" s="19" t="s">
        <v>299</v>
      </c>
      <c r="F22" s="177" t="s">
        <v>78</v>
      </c>
      <c r="G22" s="183">
        <v>4</v>
      </c>
      <c r="H22" s="184"/>
      <c r="I22" s="184">
        <f t="shared" si="0"/>
        <v>0</v>
      </c>
    </row>
    <row r="23" spans="1:9" s="6" customFormat="1" ht="173.45" customHeight="1" x14ac:dyDescent="0.2">
      <c r="A23" s="176">
        <v>8</v>
      </c>
      <c r="B23" s="177"/>
      <c r="C23" s="177" t="s">
        <v>96</v>
      </c>
      <c r="D23" s="191" t="s">
        <v>175</v>
      </c>
      <c r="E23" s="19" t="s">
        <v>300</v>
      </c>
      <c r="F23" s="177" t="s">
        <v>78</v>
      </c>
      <c r="G23" s="183">
        <v>1</v>
      </c>
      <c r="H23" s="184"/>
      <c r="I23" s="184">
        <f t="shared" si="0"/>
        <v>0</v>
      </c>
    </row>
    <row r="24" spans="1:9" s="6" customFormat="1" ht="106.9" customHeight="1" x14ac:dyDescent="0.2">
      <c r="A24" s="176">
        <v>9</v>
      </c>
      <c r="B24" s="177"/>
      <c r="C24" s="177" t="s">
        <v>96</v>
      </c>
      <c r="D24" s="178" t="s">
        <v>106</v>
      </c>
      <c r="E24" s="19" t="s">
        <v>205</v>
      </c>
      <c r="F24" s="177" t="s">
        <v>78</v>
      </c>
      <c r="G24" s="183">
        <v>2</v>
      </c>
      <c r="H24" s="184"/>
      <c r="I24" s="184">
        <f t="shared" si="0"/>
        <v>0</v>
      </c>
    </row>
    <row r="25" spans="1:9" s="6" customFormat="1" ht="121.9" customHeight="1" x14ac:dyDescent="0.2">
      <c r="A25" s="176">
        <v>10</v>
      </c>
      <c r="B25" s="177"/>
      <c r="C25" s="177" t="s">
        <v>96</v>
      </c>
      <c r="D25" s="178" t="s">
        <v>144</v>
      </c>
      <c r="E25" s="19" t="s">
        <v>301</v>
      </c>
      <c r="F25" s="177" t="s">
        <v>78</v>
      </c>
      <c r="G25" s="183">
        <v>3</v>
      </c>
      <c r="H25" s="184"/>
      <c r="I25" s="184">
        <f t="shared" si="0"/>
        <v>0</v>
      </c>
    </row>
    <row r="26" spans="1:9" s="6" customFormat="1" ht="355.15" customHeight="1" x14ac:dyDescent="0.2">
      <c r="A26" s="176">
        <v>11</v>
      </c>
      <c r="B26" s="177"/>
      <c r="C26" s="177" t="s">
        <v>96</v>
      </c>
      <c r="D26" s="191" t="s">
        <v>176</v>
      </c>
      <c r="E26" s="19" t="s">
        <v>302</v>
      </c>
      <c r="F26" s="177" t="s">
        <v>78</v>
      </c>
      <c r="G26" s="183">
        <v>1</v>
      </c>
      <c r="H26" s="184"/>
      <c r="I26" s="184">
        <f t="shared" si="0"/>
        <v>0</v>
      </c>
    </row>
    <row r="27" spans="1:9" s="6" customFormat="1" ht="112.9" customHeight="1" x14ac:dyDescent="0.2">
      <c r="A27" s="176">
        <v>12</v>
      </c>
      <c r="B27" s="177"/>
      <c r="C27" s="177" t="s">
        <v>96</v>
      </c>
      <c r="D27" s="178" t="s">
        <v>107</v>
      </c>
      <c r="E27" s="19" t="s">
        <v>206</v>
      </c>
      <c r="F27" s="177" t="s">
        <v>78</v>
      </c>
      <c r="G27" s="183">
        <v>9</v>
      </c>
      <c r="H27" s="184"/>
      <c r="I27" s="184">
        <f t="shared" si="0"/>
        <v>0</v>
      </c>
    </row>
    <row r="28" spans="1:9" s="6" customFormat="1" ht="89.25" x14ac:dyDescent="0.2">
      <c r="A28" s="176">
        <v>13</v>
      </c>
      <c r="B28" s="177"/>
      <c r="C28" s="177" t="s">
        <v>96</v>
      </c>
      <c r="D28" s="178" t="s">
        <v>126</v>
      </c>
      <c r="E28" s="19" t="s">
        <v>177</v>
      </c>
      <c r="F28" s="177" t="s">
        <v>78</v>
      </c>
      <c r="G28" s="183">
        <v>3</v>
      </c>
      <c r="H28" s="184"/>
      <c r="I28" s="184">
        <f t="shared" si="0"/>
        <v>0</v>
      </c>
    </row>
    <row r="29" spans="1:9" x14ac:dyDescent="0.2">
      <c r="A29" s="185"/>
      <c r="B29" s="186"/>
      <c r="C29" s="186"/>
      <c r="D29" s="187"/>
      <c r="E29" s="188" t="s">
        <v>95</v>
      </c>
      <c r="F29" s="186"/>
      <c r="G29" s="189"/>
      <c r="H29" s="189"/>
      <c r="I29" s="190">
        <f>SUBTOTAL(9,I14:I28)</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C795D-AC1F-43CC-8C92-CA065330A099}">
  <sheetPr>
    <pageSetUpPr fitToPage="1"/>
  </sheetPr>
  <dimension ref="A1:I28"/>
  <sheetViews>
    <sheetView showGridLines="0" topLeftCell="D1" zoomScaleNormal="100" workbookViewId="0">
      <selection activeCell="E17" sqref="E17"/>
    </sheetView>
  </sheetViews>
  <sheetFormatPr defaultColWidth="9.28515625" defaultRowHeight="12.75" x14ac:dyDescent="0.2"/>
  <cols>
    <col min="1" max="1" width="5.5703125" style="15" customWidth="1"/>
    <col min="2" max="2" width="4.42578125" style="16" customWidth="1"/>
    <col min="3" max="3" width="5.85546875" style="16" customWidth="1"/>
    <col min="4" max="4" width="12.7109375" style="17" customWidth="1"/>
    <col min="5" max="5" width="94.28515625" style="12" customWidth="1"/>
    <col min="6" max="6" width="7.7109375" style="16" customWidth="1"/>
    <col min="7" max="7" width="9.85546875" style="15" customWidth="1"/>
    <col min="8" max="8" width="13.140625" style="15" customWidth="1"/>
    <col min="9" max="9" width="15.5703125" style="15" customWidth="1"/>
    <col min="10" max="16384" width="9.28515625" style="2"/>
  </cols>
  <sheetData>
    <row r="1" spans="1:9" s="13" customFormat="1" ht="18" x14ac:dyDescent="0.2">
      <c r="A1" s="157" t="s">
        <v>97</v>
      </c>
      <c r="B1" s="158"/>
      <c r="C1" s="158"/>
      <c r="D1" s="161"/>
      <c r="E1" s="161"/>
      <c r="F1" s="158"/>
      <c r="G1" s="158"/>
      <c r="H1" s="158"/>
      <c r="I1" s="158"/>
    </row>
    <row r="2" spans="1:9" s="13" customFormat="1" x14ac:dyDescent="0.2">
      <c r="A2" s="159" t="s">
        <v>62</v>
      </c>
      <c r="B2" s="158"/>
      <c r="C2" s="160" t="s">
        <v>178</v>
      </c>
      <c r="D2" s="161"/>
      <c r="E2" s="161"/>
      <c r="F2" s="158"/>
      <c r="G2" s="158"/>
      <c r="H2" s="158"/>
      <c r="I2" s="158"/>
    </row>
    <row r="3" spans="1:9" s="13" customFormat="1" x14ac:dyDescent="0.2">
      <c r="A3" s="159" t="s">
        <v>63</v>
      </c>
      <c r="B3" s="158"/>
      <c r="C3" s="206" t="str">
        <f>'Krycí list'!E7</f>
        <v>Základní škola Ivanovice na Hané, okres Vyškov, 
Tyršova 218/4, 683 23 Ivanovice na Hané</v>
      </c>
      <c r="D3" s="207"/>
      <c r="E3" s="207"/>
      <c r="F3" s="158"/>
      <c r="G3" s="158"/>
      <c r="H3" s="158"/>
      <c r="I3" s="160"/>
    </row>
    <row r="4" spans="1:9" s="13" customFormat="1" x14ac:dyDescent="0.2">
      <c r="A4" s="159" t="s">
        <v>64</v>
      </c>
      <c r="B4" s="158"/>
      <c r="C4" s="160" t="str">
        <f>'Krycí list'!E9</f>
        <v>OCENĚNÝ SOUPIS PRACÍ A DODÁVEK A SLUŽEB</v>
      </c>
      <c r="D4" s="161"/>
      <c r="E4" s="161"/>
      <c r="F4" s="158"/>
      <c r="G4" s="158"/>
      <c r="H4" s="158"/>
      <c r="I4" s="160"/>
    </row>
    <row r="5" spans="1:9" s="13" customFormat="1" x14ac:dyDescent="0.2">
      <c r="A5" s="158" t="s">
        <v>72</v>
      </c>
      <c r="B5" s="158"/>
      <c r="C5" s="160" t="str">
        <f>'Krycí list'!P5</f>
        <v xml:space="preserve"> </v>
      </c>
      <c r="D5" s="161"/>
      <c r="E5" s="161"/>
      <c r="F5" s="158"/>
      <c r="G5" s="158"/>
      <c r="H5" s="158"/>
      <c r="I5" s="160"/>
    </row>
    <row r="6" spans="1:9" s="13" customFormat="1" x14ac:dyDescent="0.2">
      <c r="A6" s="158"/>
      <c r="B6" s="158"/>
      <c r="C6" s="160"/>
      <c r="D6" s="161"/>
      <c r="E6" s="161"/>
      <c r="F6" s="158"/>
      <c r="G6" s="158"/>
      <c r="H6" s="158"/>
      <c r="I6" s="160"/>
    </row>
    <row r="7" spans="1:9" s="13" customFormat="1" x14ac:dyDescent="0.2">
      <c r="A7" s="158" t="s">
        <v>66</v>
      </c>
      <c r="B7" s="158"/>
      <c r="C7" s="206" t="str">
        <f>'Krycí list'!E26</f>
        <v>Základní škola Ivanovice na Hané, okres Vyškov</v>
      </c>
      <c r="D7" s="207"/>
      <c r="E7" s="207"/>
      <c r="F7" s="158"/>
      <c r="G7" s="158"/>
      <c r="H7" s="158"/>
      <c r="I7" s="160"/>
    </row>
    <row r="8" spans="1:9" s="13" customFormat="1" x14ac:dyDescent="0.2">
      <c r="A8" s="158" t="s">
        <v>67</v>
      </c>
      <c r="B8" s="158"/>
      <c r="C8" s="206" t="str">
        <f>'Krycí list'!E28</f>
        <v xml:space="preserve"> </v>
      </c>
      <c r="D8" s="207"/>
      <c r="E8" s="161"/>
      <c r="F8" s="158"/>
      <c r="G8" s="158"/>
      <c r="H8" s="158"/>
      <c r="I8" s="160"/>
    </row>
    <row r="9" spans="1:9" s="13" customFormat="1" x14ac:dyDescent="0.2">
      <c r="A9" s="158" t="s">
        <v>68</v>
      </c>
      <c r="B9" s="158"/>
      <c r="C9" s="208">
        <f>'Krycí list'!O31</f>
        <v>0</v>
      </c>
      <c r="D9" s="207"/>
      <c r="E9" s="161"/>
      <c r="F9" s="158"/>
      <c r="G9" s="158"/>
      <c r="H9" s="158"/>
      <c r="I9" s="160"/>
    </row>
    <row r="10" spans="1:9" s="13" customFormat="1" x14ac:dyDescent="0.2">
      <c r="A10" s="158"/>
      <c r="B10" s="158"/>
      <c r="C10" s="158"/>
      <c r="D10" s="161"/>
      <c r="E10" s="161"/>
      <c r="F10" s="158"/>
      <c r="G10" s="158"/>
      <c r="H10" s="158"/>
      <c r="I10" s="158"/>
    </row>
    <row r="11" spans="1:9" s="18" customFormat="1" ht="50.25" customHeight="1" x14ac:dyDescent="0.2">
      <c r="A11" s="166" t="s">
        <v>73</v>
      </c>
      <c r="B11" s="20" t="s">
        <v>74</v>
      </c>
      <c r="C11" s="20" t="s">
        <v>75</v>
      </c>
      <c r="D11" s="20" t="s">
        <v>94</v>
      </c>
      <c r="E11" s="20" t="s">
        <v>91</v>
      </c>
      <c r="F11" s="20" t="s">
        <v>76</v>
      </c>
      <c r="G11" s="20" t="s">
        <v>77</v>
      </c>
      <c r="H11" s="20" t="s">
        <v>92</v>
      </c>
      <c r="I11" s="20" t="s">
        <v>93</v>
      </c>
    </row>
    <row r="12" spans="1:9" s="16" customFormat="1" x14ac:dyDescent="0.2">
      <c r="A12" s="167">
        <v>1</v>
      </c>
      <c r="B12" s="168">
        <v>2</v>
      </c>
      <c r="C12" s="168">
        <v>3</v>
      </c>
      <c r="D12" s="169">
        <v>4</v>
      </c>
      <c r="E12" s="169">
        <v>5</v>
      </c>
      <c r="F12" s="168">
        <v>6</v>
      </c>
      <c r="G12" s="168">
        <v>7</v>
      </c>
      <c r="H12" s="168">
        <v>8</v>
      </c>
      <c r="I12" s="168">
        <v>9</v>
      </c>
    </row>
    <row r="13" spans="1:9" x14ac:dyDescent="0.2">
      <c r="A13" s="162"/>
      <c r="B13" s="163"/>
      <c r="C13" s="163"/>
      <c r="D13" s="164"/>
      <c r="E13" s="165"/>
      <c r="F13" s="163"/>
      <c r="G13" s="162"/>
      <c r="H13" s="162"/>
      <c r="I13" s="162"/>
    </row>
    <row r="14" spans="1:9" s="7" customFormat="1" x14ac:dyDescent="0.2">
      <c r="A14" s="170"/>
      <c r="B14" s="171"/>
      <c r="C14" s="172"/>
      <c r="D14" s="173" t="s">
        <v>99</v>
      </c>
      <c r="E14" s="174" t="s">
        <v>179</v>
      </c>
      <c r="F14" s="172"/>
      <c r="G14" s="14"/>
      <c r="H14" s="14"/>
      <c r="I14" s="175">
        <f>SUBTOTAL(9,I15:I27)</f>
        <v>0</v>
      </c>
    </row>
    <row r="15" spans="1:9" s="6" customFormat="1" x14ac:dyDescent="0.2">
      <c r="A15" s="176"/>
      <c r="B15" s="177"/>
      <c r="C15" s="177"/>
      <c r="D15" s="178"/>
      <c r="E15" s="179" t="s">
        <v>82</v>
      </c>
      <c r="F15" s="177"/>
      <c r="G15" s="181"/>
      <c r="H15" s="181"/>
      <c r="I15" s="182">
        <f>SUBTOTAL(9,I16:I27)</f>
        <v>0</v>
      </c>
    </row>
    <row r="16" spans="1:9" s="6" customFormat="1" ht="94.9" customHeight="1" x14ac:dyDescent="0.2">
      <c r="A16" s="176">
        <v>1</v>
      </c>
      <c r="B16" s="177"/>
      <c r="C16" s="177" t="s">
        <v>96</v>
      </c>
      <c r="D16" s="178" t="s">
        <v>131</v>
      </c>
      <c r="E16" s="11" t="s">
        <v>271</v>
      </c>
      <c r="F16" s="177" t="s">
        <v>78</v>
      </c>
      <c r="G16" s="183">
        <v>1</v>
      </c>
      <c r="H16" s="184"/>
      <c r="I16" s="184">
        <f t="shared" ref="I16:I27" si="0">ROUND(G16*H16,2)</f>
        <v>0</v>
      </c>
    </row>
    <row r="17" spans="1:9" s="6" customFormat="1" ht="79.900000000000006" customHeight="1" x14ac:dyDescent="0.2">
      <c r="A17" s="176">
        <v>2</v>
      </c>
      <c r="B17" s="177"/>
      <c r="C17" s="177" t="s">
        <v>96</v>
      </c>
      <c r="D17" s="178" t="s">
        <v>133</v>
      </c>
      <c r="E17" s="11" t="s">
        <v>224</v>
      </c>
      <c r="F17" s="177" t="s">
        <v>78</v>
      </c>
      <c r="G17" s="183">
        <v>1</v>
      </c>
      <c r="H17" s="184"/>
      <c r="I17" s="184">
        <f t="shared" si="0"/>
        <v>0</v>
      </c>
    </row>
    <row r="18" spans="1:9" s="6" customFormat="1" ht="57.6" customHeight="1" x14ac:dyDescent="0.2">
      <c r="A18" s="176">
        <v>3</v>
      </c>
      <c r="B18" s="177"/>
      <c r="C18" s="177" t="s">
        <v>96</v>
      </c>
      <c r="D18" s="178" t="s">
        <v>132</v>
      </c>
      <c r="E18" s="11" t="s">
        <v>225</v>
      </c>
      <c r="F18" s="177" t="s">
        <v>78</v>
      </c>
      <c r="G18" s="183">
        <v>1</v>
      </c>
      <c r="H18" s="184"/>
      <c r="I18" s="184">
        <f t="shared" si="0"/>
        <v>0</v>
      </c>
    </row>
    <row r="19" spans="1:9" s="6" customFormat="1" ht="93.6" customHeight="1" x14ac:dyDescent="0.2">
      <c r="A19" s="176">
        <v>4</v>
      </c>
      <c r="B19" s="177"/>
      <c r="C19" s="177" t="s">
        <v>96</v>
      </c>
      <c r="D19" s="178" t="s">
        <v>134</v>
      </c>
      <c r="E19" s="11" t="s">
        <v>230</v>
      </c>
      <c r="F19" s="177" t="s">
        <v>78</v>
      </c>
      <c r="G19" s="183">
        <v>2</v>
      </c>
      <c r="H19" s="184"/>
      <c r="I19" s="184">
        <f t="shared" si="0"/>
        <v>0</v>
      </c>
    </row>
    <row r="20" spans="1:9" s="6" customFormat="1" ht="94.15" customHeight="1" x14ac:dyDescent="0.2">
      <c r="A20" s="176">
        <v>5</v>
      </c>
      <c r="B20" s="177"/>
      <c r="C20" s="177" t="s">
        <v>96</v>
      </c>
      <c r="D20" s="178" t="s">
        <v>134</v>
      </c>
      <c r="E20" s="11" t="s">
        <v>207</v>
      </c>
      <c r="F20" s="177" t="s">
        <v>78</v>
      </c>
      <c r="G20" s="183">
        <v>1</v>
      </c>
      <c r="H20" s="184"/>
      <c r="I20" s="184">
        <f t="shared" si="0"/>
        <v>0</v>
      </c>
    </row>
    <row r="21" spans="1:9" s="6" customFormat="1" ht="90.6" customHeight="1" x14ac:dyDescent="0.2">
      <c r="A21" s="176">
        <v>6</v>
      </c>
      <c r="B21" s="177"/>
      <c r="C21" s="177" t="s">
        <v>96</v>
      </c>
      <c r="D21" s="178" t="s">
        <v>148</v>
      </c>
      <c r="E21" s="11" t="s">
        <v>229</v>
      </c>
      <c r="F21" s="177" t="s">
        <v>78</v>
      </c>
      <c r="G21" s="183">
        <v>1</v>
      </c>
      <c r="H21" s="184"/>
      <c r="I21" s="184">
        <f t="shared" si="0"/>
        <v>0</v>
      </c>
    </row>
    <row r="22" spans="1:9" s="6" customFormat="1" ht="88.9" customHeight="1" x14ac:dyDescent="0.2">
      <c r="A22" s="176">
        <v>7</v>
      </c>
      <c r="B22" s="177"/>
      <c r="C22" s="177" t="s">
        <v>96</v>
      </c>
      <c r="D22" s="178" t="s">
        <v>180</v>
      </c>
      <c r="E22" s="11" t="s">
        <v>226</v>
      </c>
      <c r="F22" s="177" t="s">
        <v>78</v>
      </c>
      <c r="G22" s="183">
        <v>3</v>
      </c>
      <c r="H22" s="184"/>
      <c r="I22" s="184">
        <f t="shared" si="0"/>
        <v>0</v>
      </c>
    </row>
    <row r="23" spans="1:9" s="6" customFormat="1" ht="84.6" customHeight="1" x14ac:dyDescent="0.2">
      <c r="A23" s="176">
        <v>8</v>
      </c>
      <c r="B23" s="177"/>
      <c r="C23" s="177" t="s">
        <v>96</v>
      </c>
      <c r="D23" s="178" t="s">
        <v>107</v>
      </c>
      <c r="E23" s="11" t="s">
        <v>227</v>
      </c>
      <c r="F23" s="177" t="s">
        <v>78</v>
      </c>
      <c r="G23" s="183">
        <v>2</v>
      </c>
      <c r="H23" s="184"/>
      <c r="I23" s="184">
        <f t="shared" si="0"/>
        <v>0</v>
      </c>
    </row>
    <row r="24" spans="1:9" s="6" customFormat="1" ht="215.45" customHeight="1" x14ac:dyDescent="0.2">
      <c r="A24" s="176">
        <v>9</v>
      </c>
      <c r="B24" s="177"/>
      <c r="C24" s="177" t="s">
        <v>96</v>
      </c>
      <c r="D24" s="191" t="s">
        <v>116</v>
      </c>
      <c r="E24" s="11" t="s">
        <v>303</v>
      </c>
      <c r="F24" s="177" t="s">
        <v>78</v>
      </c>
      <c r="G24" s="183">
        <v>1</v>
      </c>
      <c r="H24" s="184"/>
      <c r="I24" s="184">
        <f t="shared" si="0"/>
        <v>0</v>
      </c>
    </row>
    <row r="25" spans="1:9" s="6" customFormat="1" ht="34.9" customHeight="1" x14ac:dyDescent="0.2">
      <c r="A25" s="176">
        <v>10</v>
      </c>
      <c r="B25" s="177"/>
      <c r="C25" s="177" t="s">
        <v>96</v>
      </c>
      <c r="D25" s="178" t="s">
        <v>121</v>
      </c>
      <c r="E25" s="11" t="s">
        <v>292</v>
      </c>
      <c r="F25" s="177" t="s">
        <v>78</v>
      </c>
      <c r="G25" s="183">
        <v>1</v>
      </c>
      <c r="H25" s="184"/>
      <c r="I25" s="184">
        <f t="shared" si="0"/>
        <v>0</v>
      </c>
    </row>
    <row r="26" spans="1:9" s="6" customFormat="1" ht="43.9" customHeight="1" x14ac:dyDescent="0.2">
      <c r="A26" s="176">
        <v>11</v>
      </c>
      <c r="B26" s="177"/>
      <c r="C26" s="177" t="s">
        <v>96</v>
      </c>
      <c r="D26" s="178" t="s">
        <v>151</v>
      </c>
      <c r="E26" s="11" t="s">
        <v>228</v>
      </c>
      <c r="F26" s="177" t="s">
        <v>78</v>
      </c>
      <c r="G26" s="183">
        <v>1</v>
      </c>
      <c r="H26" s="184"/>
      <c r="I26" s="184">
        <f t="shared" si="0"/>
        <v>0</v>
      </c>
    </row>
    <row r="27" spans="1:9" s="6" customFormat="1" ht="89.25" x14ac:dyDescent="0.2">
      <c r="A27" s="176">
        <v>12</v>
      </c>
      <c r="B27" s="177"/>
      <c r="C27" s="177" t="s">
        <v>96</v>
      </c>
      <c r="D27" s="178" t="s">
        <v>126</v>
      </c>
      <c r="E27" s="11" t="s">
        <v>282</v>
      </c>
      <c r="F27" s="177" t="s">
        <v>78</v>
      </c>
      <c r="G27" s="183">
        <v>1</v>
      </c>
      <c r="H27" s="184"/>
      <c r="I27" s="184">
        <f t="shared" si="0"/>
        <v>0</v>
      </c>
    </row>
    <row r="28" spans="1:9" x14ac:dyDescent="0.2">
      <c r="A28" s="185"/>
      <c r="B28" s="186"/>
      <c r="C28" s="186"/>
      <c r="D28" s="187"/>
      <c r="E28" s="188" t="s">
        <v>95</v>
      </c>
      <c r="F28" s="186"/>
      <c r="G28" s="189"/>
      <c r="H28" s="189"/>
      <c r="I28" s="190">
        <f>SUBTOTAL(9,I14:I27)</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
  <sheetViews>
    <sheetView workbookViewId="0"/>
  </sheetViews>
  <sheetFormatPr defaultRowHeight="12.75" x14ac:dyDescent="0.2"/>
  <sheetData/>
  <sheetProtection formatCells="0" formatColumns="0" formatRows="0" insertColumns="0" insertRows="0" insertHyperlinks="0" deleteColumns="0" deleteRows="0" sort="0" autoFilter="0" pivotTables="0"/>
  <customSheetViews>
    <customSheetView guid="{65E3123D-ED26-44E3-A414-09EEEF825484}" state="hidden">
      <pageMargins left="0.69999998807907104" right="0.69999998807907104" top="0.75" bottom="0.75" header="0.30000001192092896" footer="0.30000001192092896"/>
      <pageSetup errors="blank"/>
    </customSheetView>
    <customSheetView guid="{82B4F4D9-5370-4303-A97E-2A49E01AF629}" state="hidden">
      <pageMargins left="0.69999998807907104" right="0.69999998807907104" top="0.75" bottom="0.75" header="0.30000001192092896" footer="0.30000001192092896"/>
      <pageSetup errors="blank"/>
    </customSheetView>
    <customSheetView guid="{D6CFA044-0C8C-4ECE-96A2-AFF3DD5E0425}" state="hidden">
      <pageMargins left="0.69999998807907104" right="0.69999998807907104" top="0.75" bottom="0.75" header="0.30000001192092896" footer="0.30000001192092896"/>
      <pageSetup errors="blank"/>
    </customSheetView>
  </customSheetViews>
  <pageMargins left="0.69999998807907104" right="0.69999998807907104" top="0.75" bottom="0.75" header="0.30000001192092896" footer="0.30000001192092896"/>
  <pageSetup errors="blank"/>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D28"/>
  <sheetViews>
    <sheetView showGridLines="0" workbookViewId="0">
      <selection activeCell="C27" sqref="C27"/>
    </sheetView>
  </sheetViews>
  <sheetFormatPr defaultColWidth="9.28515625" defaultRowHeight="11.25" x14ac:dyDescent="0.2"/>
  <cols>
    <col min="1" max="1" width="11.5703125" style="9" customWidth="1"/>
    <col min="2" max="2" width="62.85546875" style="9" customWidth="1"/>
    <col min="3" max="3" width="13.7109375" style="9" customWidth="1"/>
    <col min="4" max="4" width="9.28515625" style="10"/>
    <col min="5" max="16384" width="9.28515625" style="9"/>
  </cols>
  <sheetData>
    <row r="1" spans="1:4" s="2" customFormat="1" ht="18" x14ac:dyDescent="0.25">
      <c r="A1" s="132" t="s">
        <v>79</v>
      </c>
      <c r="B1" s="133"/>
      <c r="C1" s="133"/>
      <c r="D1" s="1"/>
    </row>
    <row r="2" spans="1:4" s="2" customFormat="1" ht="12.75" x14ac:dyDescent="0.2">
      <c r="A2" s="134" t="s">
        <v>62</v>
      </c>
      <c r="B2" s="135" t="str">
        <f>'Krycí list'!E5</f>
        <v>Učebny pro výuku</v>
      </c>
      <c r="C2" s="136"/>
      <c r="D2" s="1"/>
    </row>
    <row r="3" spans="1:4" s="2" customFormat="1" ht="12.75" x14ac:dyDescent="0.2">
      <c r="A3" s="134" t="s">
        <v>63</v>
      </c>
      <c r="B3" s="135" t="str">
        <f>'Krycí list'!E7</f>
        <v>Základní škola Ivanovice na Hané, okres Vyškov, 
Tyršova 218/4, 683 23 Ivanovice na Hané</v>
      </c>
      <c r="C3" s="137"/>
      <c r="D3" s="1"/>
    </row>
    <row r="4" spans="1:4" s="2" customFormat="1" ht="12.75" x14ac:dyDescent="0.2">
      <c r="A4" s="134" t="s">
        <v>64</v>
      </c>
      <c r="B4" s="135" t="str">
        <f>'Krycí list'!E9</f>
        <v>OCENĚNÝ SOUPIS PRACÍ A DODÁVEK A SLUŽEB</v>
      </c>
      <c r="C4" s="137"/>
      <c r="D4" s="1"/>
    </row>
    <row r="5" spans="1:4" s="2" customFormat="1" ht="12.75" x14ac:dyDescent="0.2">
      <c r="A5" s="138" t="s">
        <v>65</v>
      </c>
      <c r="B5" s="135" t="str">
        <f>'Krycí list'!P5</f>
        <v xml:space="preserve"> </v>
      </c>
      <c r="C5" s="137"/>
      <c r="D5" s="1"/>
    </row>
    <row r="6" spans="1:4" s="2" customFormat="1" ht="6" customHeight="1" x14ac:dyDescent="0.2">
      <c r="A6" s="138"/>
      <c r="B6" s="135"/>
      <c r="C6" s="137"/>
      <c r="D6" s="1"/>
    </row>
    <row r="7" spans="1:4" s="2" customFormat="1" ht="12.75" x14ac:dyDescent="0.2">
      <c r="A7" s="139" t="s">
        <v>66</v>
      </c>
      <c r="B7" s="135" t="str">
        <f>'Krycí list'!E26</f>
        <v>Základní škola Ivanovice na Hané, okres Vyškov</v>
      </c>
      <c r="C7" s="137"/>
      <c r="D7" s="1"/>
    </row>
    <row r="8" spans="1:4" s="2" customFormat="1" ht="12.75" x14ac:dyDescent="0.2">
      <c r="A8" s="139" t="s">
        <v>67</v>
      </c>
      <c r="B8" s="135" t="str">
        <f>'Krycí list'!E28</f>
        <v xml:space="preserve"> </v>
      </c>
      <c r="C8" s="137"/>
      <c r="D8" s="1"/>
    </row>
    <row r="9" spans="1:4" s="2" customFormat="1" ht="12.75" x14ac:dyDescent="0.2">
      <c r="A9" s="139" t="s">
        <v>68</v>
      </c>
      <c r="B9" s="139">
        <f>'Krycí list'!O31</f>
        <v>0</v>
      </c>
      <c r="C9" s="137"/>
      <c r="D9" s="1"/>
    </row>
    <row r="10" spans="1:4" s="2" customFormat="1" ht="6.75" customHeight="1" x14ac:dyDescent="0.2">
      <c r="A10" s="133"/>
      <c r="B10" s="133"/>
      <c r="C10" s="133"/>
      <c r="D10" s="1"/>
    </row>
    <row r="11" spans="1:4" s="2" customFormat="1" ht="12.75" x14ac:dyDescent="0.2">
      <c r="A11" s="142" t="s">
        <v>69</v>
      </c>
      <c r="B11" s="143" t="s">
        <v>70</v>
      </c>
      <c r="C11" s="144" t="s">
        <v>71</v>
      </c>
      <c r="D11" s="1"/>
    </row>
    <row r="12" spans="1:4" s="2" customFormat="1" ht="12.75" x14ac:dyDescent="0.2">
      <c r="A12" s="145">
        <v>1</v>
      </c>
      <c r="B12" s="146">
        <v>2</v>
      </c>
      <c r="C12" s="147">
        <v>3</v>
      </c>
      <c r="D12" s="1"/>
    </row>
    <row r="13" spans="1:4" s="2" customFormat="1" ht="4.5" customHeight="1" x14ac:dyDescent="0.2">
      <c r="A13" s="140"/>
      <c r="B13" s="141"/>
      <c r="C13" s="141"/>
      <c r="D13" s="1"/>
    </row>
    <row r="14" spans="1:4" x14ac:dyDescent="0.2">
      <c r="A14" s="148" t="str">
        <f>'Učebna informatiky 0.27a'!D14</f>
        <v>NÁB</v>
      </c>
      <c r="B14" s="149" t="s">
        <v>181</v>
      </c>
      <c r="C14" s="150">
        <f>'Cvičná kuchyň 0.36'!I14+'Kabinet cizích jazyků 1.12'!I14+'Učebna fyziky 2.6'!I14+'Kabinet informatiky 1.16'!I14+'Učebna informatiky 0.27a'!I14+'Učebna chemie 2.10'!I14+'Jazyková učebna 1.14'!I14+'Učebna přírodopisu 1.10'!I14+'Jazyková učebna 0.39'!I14+'Kabinet chemie 2.11'!I14+'Kabinet přírodopisu 1.11'!I14+'Kabinet 0.42'!I14+'Kabinet fyziky 2.7'!I14</f>
        <v>0</v>
      </c>
    </row>
    <row r="15" spans="1:4" x14ac:dyDescent="0.2">
      <c r="A15" s="148"/>
      <c r="B15" s="151" t="str">
        <f>'Učebna informatiky 0.27a'!E14</f>
        <v>Nábytek pro Učebnu informatiky 0.27a</v>
      </c>
      <c r="C15" s="152">
        <f>'Učebna informatiky 0.27a'!I14</f>
        <v>0</v>
      </c>
    </row>
    <row r="16" spans="1:4" x14ac:dyDescent="0.2">
      <c r="A16" s="153"/>
      <c r="B16" s="151" t="str">
        <f>'Cvičná kuchyň 0.36'!E14</f>
        <v>Nábytek pro Cvičnou kuchyň 0.36</v>
      </c>
      <c r="C16" s="152">
        <f>'Cvičná kuchyň 0.36'!I14</f>
        <v>0</v>
      </c>
    </row>
    <row r="17" spans="1:3" x14ac:dyDescent="0.2">
      <c r="A17" s="153"/>
      <c r="B17" s="151" t="str">
        <f>'Jazyková učebna 0.39'!E14</f>
        <v>Nábytek pro Jazykovou učebnu 0.39</v>
      </c>
      <c r="C17" s="152">
        <f>'Jazyková učebna 0.39'!I14</f>
        <v>0</v>
      </c>
    </row>
    <row r="18" spans="1:3" x14ac:dyDescent="0.2">
      <c r="A18" s="153"/>
      <c r="B18" s="151" t="str">
        <f>'Kabinet 0.42'!E14</f>
        <v>Nábytek pro Kabinet 0.42</v>
      </c>
      <c r="C18" s="152">
        <f>'Kabinet 0.42'!I14</f>
        <v>0</v>
      </c>
    </row>
    <row r="19" spans="1:3" x14ac:dyDescent="0.2">
      <c r="A19" s="153"/>
      <c r="B19" s="151" t="str">
        <f>'Učebna přírodopisu 1.10'!E14</f>
        <v>Nábytek pro Učebnu přírodopisu 1.10</v>
      </c>
      <c r="C19" s="152">
        <f>'Učebna přírodopisu 1.10'!I14</f>
        <v>0</v>
      </c>
    </row>
    <row r="20" spans="1:3" x14ac:dyDescent="0.2">
      <c r="A20" s="153"/>
      <c r="B20" s="151" t="str">
        <f>'Kabinet přírodopisu 1.11'!E14</f>
        <v>Nábytek pro Kabinet přírodopisu 1.11</v>
      </c>
      <c r="C20" s="152">
        <f>'Kabinet přírodopisu 1.11'!I14</f>
        <v>0</v>
      </c>
    </row>
    <row r="21" spans="1:3" x14ac:dyDescent="0.2">
      <c r="A21" s="153"/>
      <c r="B21" s="151" t="str">
        <f>'Kabinet cizích jazyků 1.12'!E14</f>
        <v>Nábytek pro Kabinet cizích jazyků 1.12</v>
      </c>
      <c r="C21" s="152">
        <f>'Kabinet cizích jazyků 1.12'!I14</f>
        <v>0</v>
      </c>
    </row>
    <row r="22" spans="1:3" x14ac:dyDescent="0.2">
      <c r="A22" s="153"/>
      <c r="B22" s="151" t="str">
        <f>'Jazyková učebna 1.14'!E14</f>
        <v>Nábytek pro Jazykovou učebnu 1.14</v>
      </c>
      <c r="C22" s="152">
        <f>'Jazyková učebna 1.14'!I14</f>
        <v>0</v>
      </c>
    </row>
    <row r="23" spans="1:3" x14ac:dyDescent="0.2">
      <c r="A23" s="153"/>
      <c r="B23" s="151" t="str">
        <f>'Kabinet informatiky 1.16'!E14</f>
        <v>Nábytek pro Kabinet informatiky 1.16</v>
      </c>
      <c r="C23" s="152">
        <f>'Kabinet informatiky 1.16'!I14</f>
        <v>0</v>
      </c>
    </row>
    <row r="24" spans="1:3" x14ac:dyDescent="0.2">
      <c r="A24" s="153"/>
      <c r="B24" s="151" t="str">
        <f>'Učebna fyziky 2.6'!E14</f>
        <v>Nábytek pro Učebnu fyziky 2.6</v>
      </c>
      <c r="C24" s="152">
        <f>'Učebna fyziky 2.6'!I14</f>
        <v>0</v>
      </c>
    </row>
    <row r="25" spans="1:3" x14ac:dyDescent="0.2">
      <c r="A25" s="153"/>
      <c r="B25" s="151" t="str">
        <f>'Kabinet fyziky 2.7'!E14</f>
        <v>Nábytek pro Kabinet fyziky 2.7</v>
      </c>
      <c r="C25" s="152">
        <f>'Kabinet fyziky 2.7'!I14</f>
        <v>0</v>
      </c>
    </row>
    <row r="26" spans="1:3" x14ac:dyDescent="0.2">
      <c r="A26" s="153"/>
      <c r="B26" s="151" t="str">
        <f>'Učebna chemie 2.10'!E14</f>
        <v>Nábytek pro Učebnu chemie 2.10</v>
      </c>
      <c r="C26" s="152">
        <f>'Učebna chemie 2.10'!I14</f>
        <v>0</v>
      </c>
    </row>
    <row r="27" spans="1:3" x14ac:dyDescent="0.2">
      <c r="A27" s="153"/>
      <c r="B27" s="151" t="str">
        <f>'Kabinet chemie 2.11'!E14</f>
        <v>Nábytek pro Kabinet chemie 2.11</v>
      </c>
      <c r="C27" s="152">
        <f>'Kabinet chemie 2.11'!I14</f>
        <v>0</v>
      </c>
    </row>
    <row r="28" spans="1:3" x14ac:dyDescent="0.2">
      <c r="A28" s="154"/>
      <c r="B28" s="155" t="s">
        <v>95</v>
      </c>
      <c r="C28" s="156">
        <f>SUM(C15:C27)</f>
        <v>0</v>
      </c>
    </row>
  </sheetData>
  <sheetProtection formatCells="0" formatColumns="0" formatRows="0" insertColumns="0" insertRows="0" insertHyperlinks="0" deleteColumns="0" deleteRows="0" sort="0" autoFilter="0" pivotTables="0"/>
  <customSheetViews>
    <customSheetView guid="{65E3123D-ED26-44E3-A414-09EEEF825484}"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1"/>
      <headerFooter alignWithMargins="0"/>
    </customSheetView>
    <customSheetView guid="{82B4F4D9-5370-4303-A97E-2A49E01AF629}"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2"/>
      <headerFooter alignWithMargins="0"/>
    </customSheetView>
    <customSheetView guid="{D6CFA044-0C8C-4ECE-96A2-AFF3DD5E0425}" showPageBreaks="1"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3"/>
      <headerFooter alignWithMargins="0"/>
    </customSheetView>
  </customSheetViews>
  <printOptions horizontalCentered="1"/>
  <pageMargins left="1.1023622047244095" right="1.1023622047244095" top="0.78740157480314965" bottom="0.78740157480314965" header="0.51181102362204722" footer="0.51181102362204722"/>
  <pageSetup paperSize="9" scale="89" fitToHeight="999" orientation="portrait" errors="blank" horizontalDpi="8189" verticalDpi="8189"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54DCD-72CB-4F14-A5EB-7545FD619326}">
  <sheetPr>
    <pageSetUpPr fitToPage="1"/>
  </sheetPr>
  <dimension ref="A1:I23"/>
  <sheetViews>
    <sheetView showGridLines="0" zoomScaleNormal="100" workbookViewId="0">
      <selection activeCell="E16" sqref="E16"/>
    </sheetView>
  </sheetViews>
  <sheetFormatPr defaultColWidth="9.28515625" defaultRowHeight="12.75" x14ac:dyDescent="0.2"/>
  <cols>
    <col min="1" max="1" width="5.5703125" style="15" customWidth="1"/>
    <col min="2" max="2" width="4.42578125" style="16" customWidth="1"/>
    <col min="3" max="3" width="5.85546875" style="16" customWidth="1"/>
    <col min="4" max="4" width="12.7109375" style="17" customWidth="1"/>
    <col min="5" max="5" width="94.28515625" style="12" customWidth="1"/>
    <col min="6" max="6" width="7.7109375" style="16" customWidth="1"/>
    <col min="7" max="7" width="9.85546875" style="15" customWidth="1"/>
    <col min="8" max="8" width="13.140625" style="15" customWidth="1"/>
    <col min="9" max="9" width="15.5703125" style="15" customWidth="1"/>
    <col min="10" max="16384" width="9.28515625" style="2"/>
  </cols>
  <sheetData>
    <row r="1" spans="1:9" s="13" customFormat="1" ht="18" x14ac:dyDescent="0.2">
      <c r="A1" s="157" t="s">
        <v>97</v>
      </c>
      <c r="B1" s="158"/>
      <c r="C1" s="158"/>
      <c r="D1" s="161"/>
      <c r="E1" s="161"/>
      <c r="F1" s="158"/>
      <c r="G1" s="158"/>
      <c r="H1" s="158"/>
      <c r="I1" s="158"/>
    </row>
    <row r="2" spans="1:9" s="13" customFormat="1" x14ac:dyDescent="0.2">
      <c r="A2" s="159" t="s">
        <v>62</v>
      </c>
      <c r="B2" s="158"/>
      <c r="C2" s="160" t="s">
        <v>113</v>
      </c>
      <c r="D2" s="161"/>
      <c r="E2" s="161"/>
      <c r="F2" s="158"/>
      <c r="G2" s="158"/>
      <c r="H2" s="158"/>
      <c r="I2" s="158"/>
    </row>
    <row r="3" spans="1:9" s="13" customFormat="1" x14ac:dyDescent="0.2">
      <c r="A3" s="159" t="s">
        <v>63</v>
      </c>
      <c r="B3" s="158"/>
      <c r="C3" s="206" t="str">
        <f>'Krycí list'!E7</f>
        <v>Základní škola Ivanovice na Hané, okres Vyškov, 
Tyršova 218/4, 683 23 Ivanovice na Hané</v>
      </c>
      <c r="D3" s="207"/>
      <c r="E3" s="207"/>
      <c r="F3" s="158"/>
      <c r="G3" s="158"/>
      <c r="H3" s="158"/>
      <c r="I3" s="160"/>
    </row>
    <row r="4" spans="1:9" s="13" customFormat="1" x14ac:dyDescent="0.2">
      <c r="A4" s="159" t="s">
        <v>64</v>
      </c>
      <c r="B4" s="158"/>
      <c r="C4" s="160" t="str">
        <f>'Krycí list'!E9</f>
        <v>OCENĚNÝ SOUPIS PRACÍ A DODÁVEK A SLUŽEB</v>
      </c>
      <c r="D4" s="161"/>
      <c r="E4" s="161"/>
      <c r="F4" s="158"/>
      <c r="G4" s="158"/>
      <c r="H4" s="158"/>
      <c r="I4" s="160"/>
    </row>
    <row r="5" spans="1:9" s="13" customFormat="1" x14ac:dyDescent="0.2">
      <c r="A5" s="158" t="s">
        <v>72</v>
      </c>
      <c r="B5" s="158"/>
      <c r="C5" s="160" t="str">
        <f>'Krycí list'!P5</f>
        <v xml:space="preserve"> </v>
      </c>
      <c r="D5" s="161"/>
      <c r="E5" s="161"/>
      <c r="F5" s="158"/>
      <c r="G5" s="158"/>
      <c r="H5" s="158"/>
      <c r="I5" s="160"/>
    </row>
    <row r="6" spans="1:9" s="13" customFormat="1" x14ac:dyDescent="0.2">
      <c r="A6" s="158"/>
      <c r="B6" s="158"/>
      <c r="C6" s="160"/>
      <c r="D6" s="161"/>
      <c r="E6" s="161"/>
      <c r="F6" s="158"/>
      <c r="G6" s="158"/>
      <c r="H6" s="158"/>
      <c r="I6" s="160"/>
    </row>
    <row r="7" spans="1:9" s="13" customFormat="1" x14ac:dyDescent="0.2">
      <c r="A7" s="158" t="s">
        <v>66</v>
      </c>
      <c r="B7" s="158"/>
      <c r="C7" s="206" t="str">
        <f>'Krycí list'!E26</f>
        <v>Základní škola Ivanovice na Hané, okres Vyškov</v>
      </c>
      <c r="D7" s="207"/>
      <c r="E7" s="207"/>
      <c r="F7" s="158"/>
      <c r="G7" s="158"/>
      <c r="H7" s="158"/>
      <c r="I7" s="160"/>
    </row>
    <row r="8" spans="1:9" s="13" customFormat="1" x14ac:dyDescent="0.2">
      <c r="A8" s="158" t="s">
        <v>67</v>
      </c>
      <c r="B8" s="158"/>
      <c r="C8" s="206" t="str">
        <f>'Krycí list'!E28</f>
        <v xml:space="preserve"> </v>
      </c>
      <c r="D8" s="207"/>
      <c r="E8" s="161"/>
      <c r="F8" s="158"/>
      <c r="G8" s="158"/>
      <c r="H8" s="158"/>
      <c r="I8" s="160"/>
    </row>
    <row r="9" spans="1:9" s="13" customFormat="1" x14ac:dyDescent="0.2">
      <c r="A9" s="158" t="s">
        <v>68</v>
      </c>
      <c r="B9" s="158"/>
      <c r="C9" s="208">
        <f>'Krycí list'!O31</f>
        <v>0</v>
      </c>
      <c r="D9" s="207"/>
      <c r="E9" s="161"/>
      <c r="F9" s="158"/>
      <c r="G9" s="158"/>
      <c r="H9" s="158"/>
      <c r="I9" s="160"/>
    </row>
    <row r="10" spans="1:9" s="13" customFormat="1" x14ac:dyDescent="0.2">
      <c r="A10" s="158"/>
      <c r="B10" s="158"/>
      <c r="C10" s="158"/>
      <c r="D10" s="161"/>
      <c r="E10" s="161"/>
      <c r="F10" s="158"/>
      <c r="G10" s="158"/>
      <c r="H10" s="158"/>
      <c r="I10" s="158"/>
    </row>
    <row r="11" spans="1:9" s="18" customFormat="1" ht="50.25" customHeight="1" x14ac:dyDescent="0.2">
      <c r="A11" s="166" t="s">
        <v>73</v>
      </c>
      <c r="B11" s="20" t="s">
        <v>74</v>
      </c>
      <c r="C11" s="20" t="s">
        <v>75</v>
      </c>
      <c r="D11" s="20" t="s">
        <v>94</v>
      </c>
      <c r="E11" s="20" t="s">
        <v>91</v>
      </c>
      <c r="F11" s="20" t="s">
        <v>76</v>
      </c>
      <c r="G11" s="20" t="s">
        <v>77</v>
      </c>
      <c r="H11" s="20" t="s">
        <v>92</v>
      </c>
      <c r="I11" s="20" t="s">
        <v>93</v>
      </c>
    </row>
    <row r="12" spans="1:9" s="16" customFormat="1" x14ac:dyDescent="0.2">
      <c r="A12" s="167">
        <v>1</v>
      </c>
      <c r="B12" s="168">
        <v>2</v>
      </c>
      <c r="C12" s="168">
        <v>3</v>
      </c>
      <c r="D12" s="169">
        <v>4</v>
      </c>
      <c r="E12" s="169">
        <v>5</v>
      </c>
      <c r="F12" s="168">
        <v>6</v>
      </c>
      <c r="G12" s="168">
        <v>7</v>
      </c>
      <c r="H12" s="168">
        <v>8</v>
      </c>
      <c r="I12" s="168">
        <v>9</v>
      </c>
    </row>
    <row r="13" spans="1:9" x14ac:dyDescent="0.2">
      <c r="A13" s="162"/>
      <c r="B13" s="163"/>
      <c r="C13" s="163"/>
      <c r="D13" s="164"/>
      <c r="E13" s="165"/>
      <c r="F13" s="163"/>
      <c r="G13" s="162"/>
      <c r="H13" s="162"/>
      <c r="I13" s="162"/>
    </row>
    <row r="14" spans="1:9" s="7" customFormat="1" x14ac:dyDescent="0.2">
      <c r="A14" s="170"/>
      <c r="B14" s="171"/>
      <c r="C14" s="172"/>
      <c r="D14" s="173" t="s">
        <v>99</v>
      </c>
      <c r="E14" s="174" t="s">
        <v>108</v>
      </c>
      <c r="F14" s="172"/>
      <c r="G14" s="14"/>
      <c r="H14" s="14"/>
      <c r="I14" s="175">
        <f>SUBTOTAL(9,I15:I22)</f>
        <v>0</v>
      </c>
    </row>
    <row r="15" spans="1:9" s="6" customFormat="1" x14ac:dyDescent="0.2">
      <c r="A15" s="176"/>
      <c r="B15" s="177"/>
      <c r="C15" s="177"/>
      <c r="D15" s="178"/>
      <c r="E15" s="179" t="s">
        <v>82</v>
      </c>
      <c r="F15" s="180"/>
      <c r="G15" s="181"/>
      <c r="H15" s="181"/>
      <c r="I15" s="182">
        <f>SUBTOTAL(9,I16:I22)</f>
        <v>0</v>
      </c>
    </row>
    <row r="16" spans="1:9" s="6" customFormat="1" ht="255" x14ac:dyDescent="0.2">
      <c r="A16" s="176">
        <v>1</v>
      </c>
      <c r="B16" s="177"/>
      <c r="C16" s="177" t="s">
        <v>96</v>
      </c>
      <c r="D16" s="191" t="s">
        <v>102</v>
      </c>
      <c r="E16" s="11" t="s">
        <v>182</v>
      </c>
      <c r="F16" s="177" t="s">
        <v>78</v>
      </c>
      <c r="G16" s="183">
        <v>1</v>
      </c>
      <c r="H16" s="184"/>
      <c r="I16" s="184">
        <f t="shared" ref="I16:I22" si="0">ROUND(G16*H16,2)</f>
        <v>0</v>
      </c>
    </row>
    <row r="17" spans="1:9" s="6" customFormat="1" ht="216.75" x14ac:dyDescent="0.2">
      <c r="A17" s="176">
        <v>2</v>
      </c>
      <c r="B17" s="177"/>
      <c r="C17" s="177" t="s">
        <v>96</v>
      </c>
      <c r="D17" s="191" t="s">
        <v>103</v>
      </c>
      <c r="E17" s="11" t="s">
        <v>208</v>
      </c>
      <c r="F17" s="177" t="s">
        <v>78</v>
      </c>
      <c r="G17" s="183">
        <v>20</v>
      </c>
      <c r="H17" s="184"/>
      <c r="I17" s="184">
        <f t="shared" si="0"/>
        <v>0</v>
      </c>
    </row>
    <row r="18" spans="1:9" s="6" customFormat="1" ht="102" x14ac:dyDescent="0.2">
      <c r="A18" s="176">
        <v>3</v>
      </c>
      <c r="B18" s="177"/>
      <c r="C18" s="177" t="s">
        <v>96</v>
      </c>
      <c r="D18" s="178" t="s">
        <v>104</v>
      </c>
      <c r="E18" s="11" t="s">
        <v>209</v>
      </c>
      <c r="F18" s="177" t="s">
        <v>78</v>
      </c>
      <c r="G18" s="183">
        <v>1</v>
      </c>
      <c r="H18" s="184"/>
      <c r="I18" s="184">
        <f t="shared" si="0"/>
        <v>0</v>
      </c>
    </row>
    <row r="19" spans="1:9" s="6" customFormat="1" ht="94.9" customHeight="1" x14ac:dyDescent="0.2">
      <c r="A19" s="176">
        <v>4</v>
      </c>
      <c r="B19" s="177"/>
      <c r="C19" s="177" t="s">
        <v>96</v>
      </c>
      <c r="D19" s="178" t="s">
        <v>105</v>
      </c>
      <c r="E19" s="11" t="s">
        <v>245</v>
      </c>
      <c r="F19" s="177" t="s">
        <v>78</v>
      </c>
      <c r="G19" s="183">
        <v>20</v>
      </c>
      <c r="H19" s="184"/>
      <c r="I19" s="184">
        <f t="shared" si="0"/>
        <v>0</v>
      </c>
    </row>
    <row r="20" spans="1:9" s="6" customFormat="1" ht="114.75" x14ac:dyDescent="0.2">
      <c r="A20" s="176">
        <v>5</v>
      </c>
      <c r="B20" s="177"/>
      <c r="C20" s="177" t="s">
        <v>96</v>
      </c>
      <c r="D20" s="178" t="s">
        <v>106</v>
      </c>
      <c r="E20" s="11" t="s">
        <v>210</v>
      </c>
      <c r="F20" s="177" t="s">
        <v>78</v>
      </c>
      <c r="G20" s="183">
        <v>2</v>
      </c>
      <c r="H20" s="184"/>
      <c r="I20" s="184">
        <f t="shared" si="0"/>
        <v>0</v>
      </c>
    </row>
    <row r="21" spans="1:9" s="6" customFormat="1" ht="114.75" x14ac:dyDescent="0.2">
      <c r="A21" s="176">
        <v>6</v>
      </c>
      <c r="B21" s="177"/>
      <c r="C21" s="177" t="s">
        <v>96</v>
      </c>
      <c r="D21" s="178" t="s">
        <v>107</v>
      </c>
      <c r="E21" s="11" t="s">
        <v>183</v>
      </c>
      <c r="F21" s="177" t="s">
        <v>78</v>
      </c>
      <c r="G21" s="183">
        <v>2</v>
      </c>
      <c r="H21" s="184"/>
      <c r="I21" s="184">
        <f t="shared" si="0"/>
        <v>0</v>
      </c>
    </row>
    <row r="22" spans="1:9" s="6" customFormat="1" ht="114.75" x14ac:dyDescent="0.2">
      <c r="A22" s="176">
        <v>7</v>
      </c>
      <c r="B22" s="177"/>
      <c r="C22" s="177" t="s">
        <v>96</v>
      </c>
      <c r="D22" s="178" t="s">
        <v>107</v>
      </c>
      <c r="E22" s="11" t="s">
        <v>184</v>
      </c>
      <c r="F22" s="177" t="s">
        <v>78</v>
      </c>
      <c r="G22" s="183">
        <v>2</v>
      </c>
      <c r="H22" s="184"/>
      <c r="I22" s="184">
        <f t="shared" si="0"/>
        <v>0</v>
      </c>
    </row>
    <row r="23" spans="1:9" x14ac:dyDescent="0.2">
      <c r="A23" s="185"/>
      <c r="B23" s="186"/>
      <c r="C23" s="186"/>
      <c r="D23" s="187"/>
      <c r="E23" s="188" t="s">
        <v>95</v>
      </c>
      <c r="F23" s="186"/>
      <c r="G23" s="189"/>
      <c r="H23" s="189"/>
      <c r="I23" s="190">
        <f>SUBTOTAL(9,I14:I22)</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CA99-B096-461F-90E3-55D936745E10}">
  <sheetPr>
    <pageSetUpPr fitToPage="1"/>
  </sheetPr>
  <dimension ref="A1:I31"/>
  <sheetViews>
    <sheetView showGridLines="0" topLeftCell="A15" zoomScaleNormal="100" workbookViewId="0">
      <selection activeCell="E16" sqref="E16"/>
    </sheetView>
  </sheetViews>
  <sheetFormatPr defaultColWidth="9.28515625" defaultRowHeight="12.75" x14ac:dyDescent="0.2"/>
  <cols>
    <col min="1" max="1" width="5.5703125" style="15" customWidth="1"/>
    <col min="2" max="2" width="4.42578125" style="16" customWidth="1"/>
    <col min="3" max="3" width="5.85546875" style="16" customWidth="1"/>
    <col min="4" max="4" width="12.7109375" style="17" customWidth="1"/>
    <col min="5" max="5" width="94.28515625" style="12" customWidth="1"/>
    <col min="6" max="6" width="7.7109375" style="16" customWidth="1"/>
    <col min="7" max="7" width="9.85546875" style="15" customWidth="1"/>
    <col min="8" max="8" width="13.140625" style="15" customWidth="1"/>
    <col min="9" max="9" width="15.5703125" style="15" customWidth="1"/>
    <col min="10" max="16384" width="9.28515625" style="2"/>
  </cols>
  <sheetData>
    <row r="1" spans="1:9" s="13" customFormat="1" ht="18" x14ac:dyDescent="0.2">
      <c r="A1" s="157" t="s">
        <v>97</v>
      </c>
      <c r="B1" s="158"/>
      <c r="C1" s="158"/>
      <c r="D1" s="161"/>
      <c r="E1" s="161"/>
      <c r="F1" s="158"/>
      <c r="G1" s="158"/>
      <c r="H1" s="158"/>
      <c r="I1" s="158"/>
    </row>
    <row r="2" spans="1:9" s="13" customFormat="1" x14ac:dyDescent="0.2">
      <c r="A2" s="159" t="s">
        <v>62</v>
      </c>
      <c r="B2" s="158"/>
      <c r="C2" s="160" t="s">
        <v>122</v>
      </c>
      <c r="D2" s="161"/>
      <c r="E2" s="161"/>
      <c r="F2" s="158"/>
      <c r="G2" s="158"/>
      <c r="H2" s="158"/>
      <c r="I2" s="158"/>
    </row>
    <row r="3" spans="1:9" s="13" customFormat="1" x14ac:dyDescent="0.2">
      <c r="A3" s="159" t="s">
        <v>63</v>
      </c>
      <c r="B3" s="158"/>
      <c r="C3" s="206" t="str">
        <f>'Krycí list'!E7</f>
        <v>Základní škola Ivanovice na Hané, okres Vyškov, 
Tyršova 218/4, 683 23 Ivanovice na Hané</v>
      </c>
      <c r="D3" s="207"/>
      <c r="E3" s="207"/>
      <c r="F3" s="158"/>
      <c r="G3" s="158"/>
      <c r="H3" s="158"/>
      <c r="I3" s="160"/>
    </row>
    <row r="4" spans="1:9" s="13" customFormat="1" x14ac:dyDescent="0.2">
      <c r="A4" s="159" t="s">
        <v>64</v>
      </c>
      <c r="B4" s="158"/>
      <c r="C4" s="160" t="str">
        <f>'Krycí list'!E9</f>
        <v>OCENĚNÝ SOUPIS PRACÍ A DODÁVEK A SLUŽEB</v>
      </c>
      <c r="D4" s="161"/>
      <c r="E4" s="161"/>
      <c r="F4" s="158"/>
      <c r="G4" s="158"/>
      <c r="H4" s="158"/>
      <c r="I4" s="160"/>
    </row>
    <row r="5" spans="1:9" s="13" customFormat="1" x14ac:dyDescent="0.2">
      <c r="A5" s="158" t="s">
        <v>72</v>
      </c>
      <c r="B5" s="158"/>
      <c r="C5" s="160" t="str">
        <f>'Krycí list'!P5</f>
        <v xml:space="preserve"> </v>
      </c>
      <c r="D5" s="161"/>
      <c r="E5" s="161"/>
      <c r="F5" s="158"/>
      <c r="G5" s="158"/>
      <c r="H5" s="158"/>
      <c r="I5" s="160"/>
    </row>
    <row r="6" spans="1:9" s="13" customFormat="1" x14ac:dyDescent="0.2">
      <c r="A6" s="158"/>
      <c r="B6" s="158"/>
      <c r="C6" s="160"/>
      <c r="D6" s="161"/>
      <c r="E6" s="161"/>
      <c r="F6" s="158"/>
      <c r="G6" s="158"/>
      <c r="H6" s="158"/>
      <c r="I6" s="160"/>
    </row>
    <row r="7" spans="1:9" s="13" customFormat="1" x14ac:dyDescent="0.2">
      <c r="A7" s="158" t="s">
        <v>66</v>
      </c>
      <c r="B7" s="158"/>
      <c r="C7" s="206" t="str">
        <f>'Krycí list'!E26</f>
        <v>Základní škola Ivanovice na Hané, okres Vyškov</v>
      </c>
      <c r="D7" s="207"/>
      <c r="E7" s="207"/>
      <c r="F7" s="158"/>
      <c r="G7" s="158"/>
      <c r="H7" s="158"/>
      <c r="I7" s="160"/>
    </row>
    <row r="8" spans="1:9" s="13" customFormat="1" x14ac:dyDescent="0.2">
      <c r="A8" s="158" t="s">
        <v>67</v>
      </c>
      <c r="B8" s="158"/>
      <c r="C8" s="206" t="str">
        <f>'Krycí list'!E28</f>
        <v xml:space="preserve"> </v>
      </c>
      <c r="D8" s="207"/>
      <c r="E8" s="161"/>
      <c r="F8" s="158"/>
      <c r="G8" s="158"/>
      <c r="H8" s="158"/>
      <c r="I8" s="160"/>
    </row>
    <row r="9" spans="1:9" s="13" customFormat="1" x14ac:dyDescent="0.2">
      <c r="A9" s="158" t="s">
        <v>68</v>
      </c>
      <c r="B9" s="158"/>
      <c r="C9" s="208">
        <f>'Krycí list'!O31</f>
        <v>0</v>
      </c>
      <c r="D9" s="207"/>
      <c r="E9" s="161"/>
      <c r="F9" s="158"/>
      <c r="G9" s="158"/>
      <c r="H9" s="158"/>
      <c r="I9" s="160"/>
    </row>
    <row r="10" spans="1:9" s="13" customFormat="1" x14ac:dyDescent="0.2">
      <c r="A10" s="158"/>
      <c r="B10" s="158"/>
      <c r="C10" s="158"/>
      <c r="D10" s="161"/>
      <c r="E10" s="161"/>
      <c r="F10" s="158"/>
      <c r="G10" s="158"/>
      <c r="H10" s="158"/>
      <c r="I10" s="158"/>
    </row>
    <row r="11" spans="1:9" s="18" customFormat="1" ht="50.25" customHeight="1" x14ac:dyDescent="0.2">
      <c r="A11" s="166" t="s">
        <v>73</v>
      </c>
      <c r="B11" s="20" t="s">
        <v>74</v>
      </c>
      <c r="C11" s="20" t="s">
        <v>75</v>
      </c>
      <c r="D11" s="20" t="s">
        <v>94</v>
      </c>
      <c r="E11" s="20" t="s">
        <v>91</v>
      </c>
      <c r="F11" s="20" t="s">
        <v>76</v>
      </c>
      <c r="G11" s="20" t="s">
        <v>77</v>
      </c>
      <c r="H11" s="20" t="s">
        <v>92</v>
      </c>
      <c r="I11" s="20" t="s">
        <v>93</v>
      </c>
    </row>
    <row r="12" spans="1:9" s="16" customFormat="1" x14ac:dyDescent="0.2">
      <c r="A12" s="167">
        <v>1</v>
      </c>
      <c r="B12" s="168">
        <v>2</v>
      </c>
      <c r="C12" s="168">
        <v>3</v>
      </c>
      <c r="D12" s="169">
        <v>4</v>
      </c>
      <c r="E12" s="169">
        <v>5</v>
      </c>
      <c r="F12" s="168">
        <v>6</v>
      </c>
      <c r="G12" s="168">
        <v>7</v>
      </c>
      <c r="H12" s="168">
        <v>8</v>
      </c>
      <c r="I12" s="168">
        <v>9</v>
      </c>
    </row>
    <row r="13" spans="1:9" x14ac:dyDescent="0.2">
      <c r="A13" s="162"/>
      <c r="B13" s="163"/>
      <c r="C13" s="163"/>
      <c r="D13" s="164"/>
      <c r="E13" s="165"/>
      <c r="F13" s="163"/>
      <c r="G13" s="162"/>
      <c r="H13" s="162"/>
      <c r="I13" s="162"/>
    </row>
    <row r="14" spans="1:9" s="7" customFormat="1" x14ac:dyDescent="0.2">
      <c r="A14" s="170"/>
      <c r="B14" s="171"/>
      <c r="C14" s="172"/>
      <c r="D14" s="173" t="s">
        <v>99</v>
      </c>
      <c r="E14" s="174" t="s">
        <v>123</v>
      </c>
      <c r="F14" s="172"/>
      <c r="G14" s="14"/>
      <c r="H14" s="14"/>
      <c r="I14" s="175">
        <f>SUBTOTAL(9,I15:I24)</f>
        <v>0</v>
      </c>
    </row>
    <row r="15" spans="1:9" s="6" customFormat="1" x14ac:dyDescent="0.2">
      <c r="A15" s="176"/>
      <c r="B15" s="177"/>
      <c r="C15" s="177"/>
      <c r="D15" s="178"/>
      <c r="E15" s="179" t="s">
        <v>82</v>
      </c>
      <c r="F15" s="177"/>
      <c r="G15" s="181"/>
      <c r="H15" s="181"/>
      <c r="I15" s="182">
        <f>SUBTOTAL(9,I16:I24)</f>
        <v>0</v>
      </c>
    </row>
    <row r="16" spans="1:9" s="6" customFormat="1" ht="103.15" customHeight="1" x14ac:dyDescent="0.2">
      <c r="A16" s="176">
        <v>1</v>
      </c>
      <c r="B16" s="177"/>
      <c r="C16" s="177" t="s">
        <v>96</v>
      </c>
      <c r="D16" s="178" t="s">
        <v>114</v>
      </c>
      <c r="E16" s="19" t="s">
        <v>185</v>
      </c>
      <c r="F16" s="177" t="s">
        <v>101</v>
      </c>
      <c r="G16" s="183">
        <v>3</v>
      </c>
      <c r="H16" s="184"/>
      <c r="I16" s="184">
        <f t="shared" ref="I16:I24" si="0">ROUND(G16*H16,2)</f>
        <v>0</v>
      </c>
    </row>
    <row r="17" spans="1:9" s="6" customFormat="1" ht="60.6" customHeight="1" x14ac:dyDescent="0.2">
      <c r="A17" s="176">
        <v>2</v>
      </c>
      <c r="B17" s="177"/>
      <c r="C17" s="177" t="s">
        <v>96</v>
      </c>
      <c r="D17" s="178" t="s">
        <v>115</v>
      </c>
      <c r="E17" s="19" t="s">
        <v>211</v>
      </c>
      <c r="F17" s="177" t="s">
        <v>101</v>
      </c>
      <c r="G17" s="183">
        <v>12</v>
      </c>
      <c r="H17" s="184"/>
      <c r="I17" s="184">
        <f t="shared" si="0"/>
        <v>0</v>
      </c>
    </row>
    <row r="18" spans="1:9" s="6" customFormat="1" ht="216.75" x14ac:dyDescent="0.2">
      <c r="A18" s="176">
        <v>3</v>
      </c>
      <c r="B18" s="177"/>
      <c r="C18" s="177" t="s">
        <v>96</v>
      </c>
      <c r="D18" s="191" t="s">
        <v>116</v>
      </c>
      <c r="E18" s="19" t="s">
        <v>272</v>
      </c>
      <c r="F18" s="177" t="s">
        <v>101</v>
      </c>
      <c r="G18" s="183">
        <v>1</v>
      </c>
      <c r="H18" s="184"/>
      <c r="I18" s="184">
        <f t="shared" si="0"/>
        <v>0</v>
      </c>
    </row>
    <row r="19" spans="1:9" s="6" customFormat="1" ht="61.15" customHeight="1" x14ac:dyDescent="0.2">
      <c r="A19" s="176">
        <v>4</v>
      </c>
      <c r="B19" s="177"/>
      <c r="C19" s="177" t="s">
        <v>96</v>
      </c>
      <c r="D19" s="191" t="s">
        <v>117</v>
      </c>
      <c r="E19" s="19" t="s">
        <v>186</v>
      </c>
      <c r="F19" s="177" t="s">
        <v>101</v>
      </c>
      <c r="G19" s="183">
        <v>2</v>
      </c>
      <c r="H19" s="184"/>
      <c r="I19" s="184">
        <f t="shared" si="0"/>
        <v>0</v>
      </c>
    </row>
    <row r="20" spans="1:9" s="6" customFormat="1" ht="42.6" customHeight="1" x14ac:dyDescent="0.2">
      <c r="A20" s="176">
        <v>5</v>
      </c>
      <c r="B20" s="177"/>
      <c r="C20" s="177" t="s">
        <v>96</v>
      </c>
      <c r="D20" s="191" t="s">
        <v>118</v>
      </c>
      <c r="E20" s="19" t="s">
        <v>246</v>
      </c>
      <c r="F20" s="177" t="s">
        <v>101</v>
      </c>
      <c r="G20" s="183">
        <v>3</v>
      </c>
      <c r="H20" s="184"/>
      <c r="I20" s="184">
        <f t="shared" si="0"/>
        <v>0</v>
      </c>
    </row>
    <row r="21" spans="1:9" s="6" customFormat="1" ht="46.9" customHeight="1" x14ac:dyDescent="0.2">
      <c r="A21" s="176">
        <v>6</v>
      </c>
      <c r="B21" s="177"/>
      <c r="C21" s="177" t="s">
        <v>96</v>
      </c>
      <c r="D21" s="191" t="s">
        <v>119</v>
      </c>
      <c r="E21" s="19" t="s">
        <v>247</v>
      </c>
      <c r="F21" s="177" t="s">
        <v>101</v>
      </c>
      <c r="G21" s="183">
        <v>3</v>
      </c>
      <c r="H21" s="184"/>
      <c r="I21" s="184">
        <f t="shared" si="0"/>
        <v>0</v>
      </c>
    </row>
    <row r="22" spans="1:9" s="6" customFormat="1" ht="37.9" customHeight="1" x14ac:dyDescent="0.2">
      <c r="A22" s="176">
        <v>7</v>
      </c>
      <c r="B22" s="177"/>
      <c r="C22" s="177" t="s">
        <v>96</v>
      </c>
      <c r="D22" s="191" t="s">
        <v>120</v>
      </c>
      <c r="E22" s="19" t="s">
        <v>212</v>
      </c>
      <c r="F22" s="177" t="s">
        <v>101</v>
      </c>
      <c r="G22" s="183">
        <v>3</v>
      </c>
      <c r="H22" s="184"/>
      <c r="I22" s="184">
        <f t="shared" si="0"/>
        <v>0</v>
      </c>
    </row>
    <row r="23" spans="1:9" s="6" customFormat="1" ht="67.150000000000006" customHeight="1" x14ac:dyDescent="0.2">
      <c r="A23" s="176">
        <v>8</v>
      </c>
      <c r="B23" s="177"/>
      <c r="C23" s="177" t="s">
        <v>96</v>
      </c>
      <c r="D23" s="191" t="s">
        <v>121</v>
      </c>
      <c r="E23" s="19" t="s">
        <v>277</v>
      </c>
      <c r="F23" s="177" t="s">
        <v>101</v>
      </c>
      <c r="G23" s="183">
        <v>3</v>
      </c>
      <c r="H23" s="184"/>
      <c r="I23" s="184">
        <f t="shared" si="0"/>
        <v>0</v>
      </c>
    </row>
    <row r="24" spans="1:9" s="6" customFormat="1" ht="216.75" x14ac:dyDescent="0.2">
      <c r="A24" s="176">
        <v>9</v>
      </c>
      <c r="B24" s="177"/>
      <c r="C24" s="177" t="s">
        <v>96</v>
      </c>
      <c r="D24" s="191" t="s">
        <v>116</v>
      </c>
      <c r="E24" s="19" t="s">
        <v>273</v>
      </c>
      <c r="F24" s="177" t="s">
        <v>101</v>
      </c>
      <c r="G24" s="183">
        <v>1</v>
      </c>
      <c r="H24" s="184"/>
      <c r="I24" s="184">
        <f t="shared" si="0"/>
        <v>0</v>
      </c>
    </row>
    <row r="25" spans="1:9" x14ac:dyDescent="0.2">
      <c r="A25" s="185"/>
      <c r="B25" s="186"/>
      <c r="C25" s="186"/>
      <c r="D25" s="187"/>
      <c r="E25" s="188" t="s">
        <v>95</v>
      </c>
      <c r="F25" s="186"/>
      <c r="G25" s="189"/>
      <c r="H25" s="189"/>
      <c r="I25" s="190">
        <f>SUBTOTAL(9,I14:I24)</f>
        <v>0</v>
      </c>
    </row>
    <row r="31" spans="1:9" x14ac:dyDescent="0.2">
      <c r="E31" s="192"/>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3C853-C892-4776-AE76-DD46D91ACB5B}">
  <sheetPr>
    <pageSetUpPr fitToPage="1"/>
  </sheetPr>
  <dimension ref="A1:I22"/>
  <sheetViews>
    <sheetView showGridLines="0" topLeftCell="A15" zoomScaleNormal="100" workbookViewId="0">
      <selection activeCell="E16" sqref="E16"/>
    </sheetView>
  </sheetViews>
  <sheetFormatPr defaultColWidth="9.28515625" defaultRowHeight="12.75" x14ac:dyDescent="0.2"/>
  <cols>
    <col min="1" max="1" width="5.5703125" style="15" customWidth="1"/>
    <col min="2" max="2" width="4.42578125" style="16" customWidth="1"/>
    <col min="3" max="3" width="5.85546875" style="16" customWidth="1"/>
    <col min="4" max="4" width="12.7109375" style="17" customWidth="1"/>
    <col min="5" max="5" width="94.28515625" style="12" customWidth="1"/>
    <col min="6" max="6" width="7.7109375" style="16" customWidth="1"/>
    <col min="7" max="7" width="9.85546875" style="15" customWidth="1"/>
    <col min="8" max="8" width="13.140625" style="15" customWidth="1"/>
    <col min="9" max="9" width="15.5703125" style="15" customWidth="1"/>
    <col min="10" max="16384" width="9.28515625" style="2"/>
  </cols>
  <sheetData>
    <row r="1" spans="1:9" s="13" customFormat="1" ht="18" x14ac:dyDescent="0.2">
      <c r="A1" s="157" t="s">
        <v>97</v>
      </c>
      <c r="B1" s="158"/>
      <c r="C1" s="158"/>
      <c r="D1" s="161"/>
      <c r="E1" s="161"/>
      <c r="F1" s="158"/>
      <c r="G1" s="158"/>
      <c r="H1" s="158"/>
      <c r="I1" s="158"/>
    </row>
    <row r="2" spans="1:9" s="13" customFormat="1" x14ac:dyDescent="0.2">
      <c r="A2" s="159" t="s">
        <v>62</v>
      </c>
      <c r="B2" s="158"/>
      <c r="C2" s="160" t="s">
        <v>128</v>
      </c>
      <c r="D2" s="161"/>
      <c r="E2" s="161"/>
      <c r="F2" s="158"/>
      <c r="G2" s="158"/>
      <c r="H2" s="158"/>
      <c r="I2" s="158"/>
    </row>
    <row r="3" spans="1:9" s="13" customFormat="1" x14ac:dyDescent="0.2">
      <c r="A3" s="159" t="s">
        <v>63</v>
      </c>
      <c r="B3" s="158"/>
      <c r="C3" s="206" t="str">
        <f>'Krycí list'!E7</f>
        <v>Základní škola Ivanovice na Hané, okres Vyškov, 
Tyršova 218/4, 683 23 Ivanovice na Hané</v>
      </c>
      <c r="D3" s="207"/>
      <c r="E3" s="207"/>
      <c r="F3" s="158"/>
      <c r="G3" s="158"/>
      <c r="H3" s="158"/>
      <c r="I3" s="160"/>
    </row>
    <row r="4" spans="1:9" s="13" customFormat="1" x14ac:dyDescent="0.2">
      <c r="A4" s="159" t="s">
        <v>64</v>
      </c>
      <c r="B4" s="158"/>
      <c r="C4" s="160" t="str">
        <f>'Krycí list'!E9</f>
        <v>OCENĚNÝ SOUPIS PRACÍ A DODÁVEK A SLUŽEB</v>
      </c>
      <c r="D4" s="161"/>
      <c r="E4" s="161"/>
      <c r="F4" s="158"/>
      <c r="G4" s="158"/>
      <c r="H4" s="158"/>
      <c r="I4" s="160"/>
    </row>
    <row r="5" spans="1:9" s="13" customFormat="1" x14ac:dyDescent="0.2">
      <c r="A5" s="158" t="s">
        <v>72</v>
      </c>
      <c r="B5" s="158"/>
      <c r="C5" s="160" t="str">
        <f>'Krycí list'!P5</f>
        <v xml:space="preserve"> </v>
      </c>
      <c r="D5" s="161"/>
      <c r="E5" s="161"/>
      <c r="F5" s="158"/>
      <c r="G5" s="158"/>
      <c r="H5" s="158"/>
      <c r="I5" s="160"/>
    </row>
    <row r="6" spans="1:9" s="13" customFormat="1" x14ac:dyDescent="0.2">
      <c r="A6" s="158"/>
      <c r="B6" s="158"/>
      <c r="C6" s="160"/>
      <c r="D6" s="161"/>
      <c r="E6" s="161"/>
      <c r="F6" s="158"/>
      <c r="G6" s="158"/>
      <c r="H6" s="158"/>
      <c r="I6" s="160"/>
    </row>
    <row r="7" spans="1:9" s="13" customFormat="1" x14ac:dyDescent="0.2">
      <c r="A7" s="158" t="s">
        <v>66</v>
      </c>
      <c r="B7" s="158"/>
      <c r="C7" s="206" t="str">
        <f>'Krycí list'!E26</f>
        <v>Základní škola Ivanovice na Hané, okres Vyškov</v>
      </c>
      <c r="D7" s="207"/>
      <c r="E7" s="207"/>
      <c r="F7" s="158"/>
      <c r="G7" s="158"/>
      <c r="H7" s="158"/>
      <c r="I7" s="160"/>
    </row>
    <row r="8" spans="1:9" s="13" customFormat="1" x14ac:dyDescent="0.2">
      <c r="A8" s="158" t="s">
        <v>67</v>
      </c>
      <c r="B8" s="158"/>
      <c r="C8" s="206" t="str">
        <f>'Krycí list'!E28</f>
        <v xml:space="preserve"> </v>
      </c>
      <c r="D8" s="207"/>
      <c r="E8" s="161"/>
      <c r="F8" s="158"/>
      <c r="G8" s="158"/>
      <c r="H8" s="158"/>
      <c r="I8" s="160"/>
    </row>
    <row r="9" spans="1:9" s="13" customFormat="1" x14ac:dyDescent="0.2">
      <c r="A9" s="158" t="s">
        <v>68</v>
      </c>
      <c r="B9" s="158"/>
      <c r="C9" s="208">
        <f>'Krycí list'!O31</f>
        <v>0</v>
      </c>
      <c r="D9" s="207"/>
      <c r="E9" s="161"/>
      <c r="F9" s="158"/>
      <c r="G9" s="158"/>
      <c r="H9" s="158"/>
      <c r="I9" s="160"/>
    </row>
    <row r="10" spans="1:9" s="13" customFormat="1" x14ac:dyDescent="0.2">
      <c r="A10" s="158"/>
      <c r="B10" s="158"/>
      <c r="C10" s="158"/>
      <c r="D10" s="161"/>
      <c r="E10" s="161"/>
      <c r="F10" s="158"/>
      <c r="G10" s="158"/>
      <c r="H10" s="158"/>
      <c r="I10" s="158"/>
    </row>
    <row r="11" spans="1:9" s="18" customFormat="1" ht="50.25" customHeight="1" x14ac:dyDescent="0.2">
      <c r="A11" s="166" t="s">
        <v>73</v>
      </c>
      <c r="B11" s="20" t="s">
        <v>74</v>
      </c>
      <c r="C11" s="20" t="s">
        <v>75</v>
      </c>
      <c r="D11" s="20" t="s">
        <v>94</v>
      </c>
      <c r="E11" s="20" t="s">
        <v>91</v>
      </c>
      <c r="F11" s="20" t="s">
        <v>76</v>
      </c>
      <c r="G11" s="20" t="s">
        <v>77</v>
      </c>
      <c r="H11" s="20" t="s">
        <v>92</v>
      </c>
      <c r="I11" s="20" t="s">
        <v>93</v>
      </c>
    </row>
    <row r="12" spans="1:9" s="16" customFormat="1" x14ac:dyDescent="0.2">
      <c r="A12" s="167">
        <v>1</v>
      </c>
      <c r="B12" s="168">
        <v>2</v>
      </c>
      <c r="C12" s="168">
        <v>3</v>
      </c>
      <c r="D12" s="169">
        <v>4</v>
      </c>
      <c r="E12" s="169">
        <v>5</v>
      </c>
      <c r="F12" s="168">
        <v>6</v>
      </c>
      <c r="G12" s="168">
        <v>7</v>
      </c>
      <c r="H12" s="168">
        <v>8</v>
      </c>
      <c r="I12" s="168">
        <v>9</v>
      </c>
    </row>
    <row r="13" spans="1:9" x14ac:dyDescent="0.2">
      <c r="A13" s="162"/>
      <c r="B13" s="163"/>
      <c r="C13" s="163"/>
      <c r="D13" s="164"/>
      <c r="E13" s="165"/>
      <c r="F13" s="163"/>
      <c r="G13" s="162"/>
      <c r="H13" s="162"/>
      <c r="I13" s="162"/>
    </row>
    <row r="14" spans="1:9" s="7" customFormat="1" x14ac:dyDescent="0.2">
      <c r="A14" s="170"/>
      <c r="B14" s="171"/>
      <c r="C14" s="172"/>
      <c r="D14" s="173" t="s">
        <v>99</v>
      </c>
      <c r="E14" s="174" t="s">
        <v>127</v>
      </c>
      <c r="F14" s="172"/>
      <c r="G14" s="14"/>
      <c r="H14" s="14"/>
      <c r="I14" s="175">
        <f>SUBTOTAL(9,I15:I21)</f>
        <v>0</v>
      </c>
    </row>
    <row r="15" spans="1:9" s="6" customFormat="1" x14ac:dyDescent="0.2">
      <c r="A15" s="176"/>
      <c r="B15" s="177"/>
      <c r="C15" s="177"/>
      <c r="D15" s="178"/>
      <c r="E15" s="179" t="s">
        <v>82</v>
      </c>
      <c r="F15" s="177"/>
      <c r="G15" s="181"/>
      <c r="H15" s="181"/>
      <c r="I15" s="182">
        <f>SUBTOTAL(9,I16:I21)</f>
        <v>0</v>
      </c>
    </row>
    <row r="16" spans="1:9" s="6" customFormat="1" ht="318.75" x14ac:dyDescent="0.2">
      <c r="A16" s="176">
        <v>1</v>
      </c>
      <c r="B16" s="177"/>
      <c r="C16" s="177" t="s">
        <v>96</v>
      </c>
      <c r="D16" s="191" t="s">
        <v>124</v>
      </c>
      <c r="E16" s="11" t="s">
        <v>274</v>
      </c>
      <c r="F16" s="177" t="s">
        <v>78</v>
      </c>
      <c r="G16" s="183">
        <v>1</v>
      </c>
      <c r="H16" s="184"/>
      <c r="I16" s="184">
        <f t="shared" ref="I16:I21" si="0">ROUND(G16*H16,2)</f>
        <v>0</v>
      </c>
    </row>
    <row r="17" spans="1:9" s="6" customFormat="1" ht="210" customHeight="1" x14ac:dyDescent="0.2">
      <c r="A17" s="176">
        <v>2</v>
      </c>
      <c r="B17" s="177"/>
      <c r="C17" s="177" t="s">
        <v>96</v>
      </c>
      <c r="D17" s="191" t="s">
        <v>125</v>
      </c>
      <c r="E17" s="11" t="s">
        <v>275</v>
      </c>
      <c r="F17" s="177" t="s">
        <v>78</v>
      </c>
      <c r="G17" s="183">
        <v>7</v>
      </c>
      <c r="H17" s="184"/>
      <c r="I17" s="184">
        <f t="shared" si="0"/>
        <v>0</v>
      </c>
    </row>
    <row r="18" spans="1:9" s="6" customFormat="1" ht="87.6" customHeight="1" x14ac:dyDescent="0.2">
      <c r="A18" s="176">
        <v>3</v>
      </c>
      <c r="B18" s="177"/>
      <c r="C18" s="177" t="s">
        <v>96</v>
      </c>
      <c r="D18" s="178" t="s">
        <v>104</v>
      </c>
      <c r="E18" s="8" t="s">
        <v>213</v>
      </c>
      <c r="F18" s="177" t="s">
        <v>78</v>
      </c>
      <c r="G18" s="183">
        <v>1</v>
      </c>
      <c r="H18" s="184"/>
      <c r="I18" s="184">
        <f t="shared" si="0"/>
        <v>0</v>
      </c>
    </row>
    <row r="19" spans="1:9" s="6" customFormat="1" ht="106.9" customHeight="1" x14ac:dyDescent="0.2">
      <c r="A19" s="176">
        <v>4</v>
      </c>
      <c r="B19" s="177"/>
      <c r="C19" s="177" t="s">
        <v>96</v>
      </c>
      <c r="D19" s="178" t="s">
        <v>105</v>
      </c>
      <c r="E19" s="8" t="s">
        <v>248</v>
      </c>
      <c r="F19" s="177" t="s">
        <v>78</v>
      </c>
      <c r="G19" s="183">
        <v>14</v>
      </c>
      <c r="H19" s="184"/>
      <c r="I19" s="184">
        <f t="shared" si="0"/>
        <v>0</v>
      </c>
    </row>
    <row r="20" spans="1:9" s="6" customFormat="1" ht="89.25" x14ac:dyDescent="0.2">
      <c r="A20" s="176">
        <v>5</v>
      </c>
      <c r="B20" s="177"/>
      <c r="C20" s="177" t="s">
        <v>96</v>
      </c>
      <c r="D20" s="178" t="s">
        <v>126</v>
      </c>
      <c r="E20" s="8" t="s">
        <v>187</v>
      </c>
      <c r="F20" s="177" t="s">
        <v>78</v>
      </c>
      <c r="G20" s="183">
        <v>2</v>
      </c>
      <c r="H20" s="184"/>
      <c r="I20" s="184">
        <f t="shared" si="0"/>
        <v>0</v>
      </c>
    </row>
    <row r="21" spans="1:9" s="6" customFormat="1" ht="89.25" x14ac:dyDescent="0.2">
      <c r="A21" s="176">
        <v>6</v>
      </c>
      <c r="B21" s="177"/>
      <c r="C21" s="177" t="s">
        <v>96</v>
      </c>
      <c r="D21" s="178" t="s">
        <v>126</v>
      </c>
      <c r="E21" s="8" t="s">
        <v>188</v>
      </c>
      <c r="F21" s="177" t="s">
        <v>78</v>
      </c>
      <c r="G21" s="183">
        <v>1</v>
      </c>
      <c r="H21" s="184"/>
      <c r="I21" s="184">
        <f t="shared" si="0"/>
        <v>0</v>
      </c>
    </row>
    <row r="22" spans="1:9" x14ac:dyDescent="0.2">
      <c r="A22" s="185"/>
      <c r="B22" s="186"/>
      <c r="C22" s="186"/>
      <c r="D22" s="187"/>
      <c r="E22" s="188" t="s">
        <v>95</v>
      </c>
      <c r="F22" s="186"/>
      <c r="G22" s="189"/>
      <c r="H22" s="189"/>
      <c r="I22" s="190">
        <f>SUBTOTAL(9,I14:I21)</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14574-CD17-476C-B3F9-DF637B5FA6FF}">
  <sheetPr>
    <pageSetUpPr fitToPage="1"/>
  </sheetPr>
  <dimension ref="A1:I23"/>
  <sheetViews>
    <sheetView showGridLines="0" topLeftCell="A17" zoomScaleNormal="100" workbookViewId="0">
      <selection activeCell="E16" sqref="E16"/>
    </sheetView>
  </sheetViews>
  <sheetFormatPr defaultColWidth="9.28515625" defaultRowHeight="12.75" x14ac:dyDescent="0.2"/>
  <cols>
    <col min="1" max="1" width="5.5703125" style="15" customWidth="1"/>
    <col min="2" max="2" width="4.42578125" style="16" customWidth="1"/>
    <col min="3" max="3" width="5.85546875" style="16" customWidth="1"/>
    <col min="4" max="4" width="12.7109375" style="17" customWidth="1"/>
    <col min="5" max="5" width="94.28515625" style="12" customWidth="1"/>
    <col min="6" max="6" width="7.7109375" style="16" customWidth="1"/>
    <col min="7" max="7" width="9.85546875" style="15" customWidth="1"/>
    <col min="8" max="8" width="13.140625" style="15" customWidth="1"/>
    <col min="9" max="9" width="15.5703125" style="15" customWidth="1"/>
    <col min="10" max="16384" width="9.28515625" style="2"/>
  </cols>
  <sheetData>
    <row r="1" spans="1:9" s="13" customFormat="1" ht="18" x14ac:dyDescent="0.2">
      <c r="A1" s="157" t="s">
        <v>97</v>
      </c>
      <c r="B1" s="158"/>
      <c r="C1" s="158"/>
      <c r="D1" s="161"/>
      <c r="E1" s="161"/>
      <c r="F1" s="158"/>
      <c r="G1" s="158"/>
      <c r="H1" s="158"/>
      <c r="I1" s="158"/>
    </row>
    <row r="2" spans="1:9" s="13" customFormat="1" x14ac:dyDescent="0.2">
      <c r="A2" s="159" t="s">
        <v>62</v>
      </c>
      <c r="B2" s="158"/>
      <c r="C2" s="160" t="s">
        <v>129</v>
      </c>
      <c r="D2" s="161"/>
      <c r="E2" s="161"/>
      <c r="F2" s="158"/>
      <c r="G2" s="158"/>
      <c r="H2" s="158"/>
      <c r="I2" s="158"/>
    </row>
    <row r="3" spans="1:9" s="13" customFormat="1" x14ac:dyDescent="0.2">
      <c r="A3" s="159" t="s">
        <v>63</v>
      </c>
      <c r="B3" s="158"/>
      <c r="C3" s="206" t="str">
        <f>'Krycí list'!E7</f>
        <v>Základní škola Ivanovice na Hané, okres Vyškov, 
Tyršova 218/4, 683 23 Ivanovice na Hané</v>
      </c>
      <c r="D3" s="207"/>
      <c r="E3" s="207"/>
      <c r="F3" s="158"/>
      <c r="G3" s="158"/>
      <c r="H3" s="158"/>
      <c r="I3" s="160"/>
    </row>
    <row r="4" spans="1:9" s="13" customFormat="1" x14ac:dyDescent="0.2">
      <c r="A4" s="159" t="s">
        <v>64</v>
      </c>
      <c r="B4" s="158"/>
      <c r="C4" s="160" t="str">
        <f>'Krycí list'!E9</f>
        <v>OCENĚNÝ SOUPIS PRACÍ A DODÁVEK A SLUŽEB</v>
      </c>
      <c r="D4" s="161"/>
      <c r="E4" s="161"/>
      <c r="F4" s="158"/>
      <c r="G4" s="158"/>
      <c r="H4" s="158"/>
      <c r="I4" s="160"/>
    </row>
    <row r="5" spans="1:9" s="13" customFormat="1" x14ac:dyDescent="0.2">
      <c r="A5" s="158" t="s">
        <v>72</v>
      </c>
      <c r="B5" s="158"/>
      <c r="C5" s="160" t="str">
        <f>'Krycí list'!P5</f>
        <v xml:space="preserve"> </v>
      </c>
      <c r="D5" s="161"/>
      <c r="E5" s="161"/>
      <c r="F5" s="158"/>
      <c r="G5" s="158"/>
      <c r="H5" s="158"/>
      <c r="I5" s="160"/>
    </row>
    <row r="6" spans="1:9" s="13" customFormat="1" x14ac:dyDescent="0.2">
      <c r="A6" s="158"/>
      <c r="B6" s="158"/>
      <c r="C6" s="160"/>
      <c r="D6" s="161"/>
      <c r="E6" s="161"/>
      <c r="F6" s="158"/>
      <c r="G6" s="158"/>
      <c r="H6" s="158"/>
      <c r="I6" s="160"/>
    </row>
    <row r="7" spans="1:9" s="13" customFormat="1" x14ac:dyDescent="0.2">
      <c r="A7" s="158" t="s">
        <v>66</v>
      </c>
      <c r="B7" s="158"/>
      <c r="C7" s="206" t="str">
        <f>'Krycí list'!E26</f>
        <v>Základní škola Ivanovice na Hané, okres Vyškov</v>
      </c>
      <c r="D7" s="207"/>
      <c r="E7" s="207"/>
      <c r="F7" s="158"/>
      <c r="G7" s="158"/>
      <c r="H7" s="158"/>
      <c r="I7" s="160"/>
    </row>
    <row r="8" spans="1:9" s="13" customFormat="1" x14ac:dyDescent="0.2">
      <c r="A8" s="158" t="s">
        <v>67</v>
      </c>
      <c r="B8" s="158"/>
      <c r="C8" s="206" t="str">
        <f>'Krycí list'!E28</f>
        <v xml:space="preserve"> </v>
      </c>
      <c r="D8" s="207"/>
      <c r="E8" s="161"/>
      <c r="F8" s="158"/>
      <c r="G8" s="158"/>
      <c r="H8" s="158"/>
      <c r="I8" s="160"/>
    </row>
    <row r="9" spans="1:9" s="13" customFormat="1" x14ac:dyDescent="0.2">
      <c r="A9" s="158" t="s">
        <v>68</v>
      </c>
      <c r="B9" s="158"/>
      <c r="C9" s="208">
        <f>'Krycí list'!O31</f>
        <v>0</v>
      </c>
      <c r="D9" s="207"/>
      <c r="E9" s="161"/>
      <c r="F9" s="158"/>
      <c r="G9" s="158"/>
      <c r="H9" s="158"/>
      <c r="I9" s="160"/>
    </row>
    <row r="10" spans="1:9" s="13" customFormat="1" x14ac:dyDescent="0.2">
      <c r="A10" s="158"/>
      <c r="B10" s="158"/>
      <c r="C10" s="158"/>
      <c r="D10" s="161"/>
      <c r="E10" s="161"/>
      <c r="F10" s="158"/>
      <c r="G10" s="158"/>
      <c r="H10" s="158"/>
      <c r="I10" s="158"/>
    </row>
    <row r="11" spans="1:9" s="18" customFormat="1" ht="50.25" customHeight="1" x14ac:dyDescent="0.2">
      <c r="A11" s="166" t="s">
        <v>73</v>
      </c>
      <c r="B11" s="20" t="s">
        <v>74</v>
      </c>
      <c r="C11" s="20" t="s">
        <v>75</v>
      </c>
      <c r="D11" s="20" t="s">
        <v>94</v>
      </c>
      <c r="E11" s="20" t="s">
        <v>91</v>
      </c>
      <c r="F11" s="20" t="s">
        <v>76</v>
      </c>
      <c r="G11" s="20" t="s">
        <v>77</v>
      </c>
      <c r="H11" s="20" t="s">
        <v>92</v>
      </c>
      <c r="I11" s="20" t="s">
        <v>93</v>
      </c>
    </row>
    <row r="12" spans="1:9" s="16" customFormat="1" x14ac:dyDescent="0.2">
      <c r="A12" s="167">
        <v>1</v>
      </c>
      <c r="B12" s="168">
        <v>2</v>
      </c>
      <c r="C12" s="168">
        <v>3</v>
      </c>
      <c r="D12" s="169">
        <v>4</v>
      </c>
      <c r="E12" s="169">
        <v>5</v>
      </c>
      <c r="F12" s="168">
        <v>6</v>
      </c>
      <c r="G12" s="168">
        <v>7</v>
      </c>
      <c r="H12" s="168">
        <v>8</v>
      </c>
      <c r="I12" s="168">
        <v>9</v>
      </c>
    </row>
    <row r="13" spans="1:9" x14ac:dyDescent="0.2">
      <c r="A13" s="162"/>
      <c r="B13" s="163"/>
      <c r="C13" s="163"/>
      <c r="D13" s="164"/>
      <c r="E13" s="165"/>
      <c r="F13" s="163"/>
      <c r="G13" s="162"/>
      <c r="H13" s="162"/>
      <c r="I13" s="162"/>
    </row>
    <row r="14" spans="1:9" s="7" customFormat="1" x14ac:dyDescent="0.2">
      <c r="A14" s="170"/>
      <c r="B14" s="171"/>
      <c r="C14" s="172"/>
      <c r="D14" s="173" t="s">
        <v>99</v>
      </c>
      <c r="E14" s="174" t="s">
        <v>130</v>
      </c>
      <c r="F14" s="172"/>
      <c r="G14" s="14"/>
      <c r="H14" s="14"/>
      <c r="I14" s="175">
        <f>SUBTOTAL(9,I15:I22)</f>
        <v>0</v>
      </c>
    </row>
    <row r="15" spans="1:9" s="6" customFormat="1" x14ac:dyDescent="0.2">
      <c r="A15" s="176"/>
      <c r="B15" s="177"/>
      <c r="C15" s="177"/>
      <c r="D15" s="178"/>
      <c r="E15" s="179" t="s">
        <v>82</v>
      </c>
      <c r="F15" s="177"/>
      <c r="G15" s="181"/>
      <c r="H15" s="181"/>
      <c r="I15" s="182">
        <f>SUBTOTAL(9,I16:I22)</f>
        <v>0</v>
      </c>
    </row>
    <row r="16" spans="1:9" s="6" customFormat="1" ht="88.15" customHeight="1" x14ac:dyDescent="0.2">
      <c r="A16" s="176">
        <v>1</v>
      </c>
      <c r="B16" s="177"/>
      <c r="C16" s="177" t="s">
        <v>96</v>
      </c>
      <c r="D16" s="178" t="s">
        <v>131</v>
      </c>
      <c r="E16" s="8" t="s">
        <v>249</v>
      </c>
      <c r="F16" s="177" t="s">
        <v>78</v>
      </c>
      <c r="G16" s="183">
        <v>1</v>
      </c>
      <c r="H16" s="184"/>
      <c r="I16" s="184">
        <f t="shared" ref="I16:I22" si="0">ROUND(G16*H16,2)</f>
        <v>0</v>
      </c>
    </row>
    <row r="17" spans="1:9" s="6" customFormat="1" ht="68.45" customHeight="1" x14ac:dyDescent="0.2">
      <c r="A17" s="176">
        <v>2</v>
      </c>
      <c r="B17" s="177"/>
      <c r="C17" s="177" t="s">
        <v>96</v>
      </c>
      <c r="D17" s="178" t="s">
        <v>132</v>
      </c>
      <c r="E17" s="8" t="s">
        <v>189</v>
      </c>
      <c r="F17" s="177" t="s">
        <v>78</v>
      </c>
      <c r="G17" s="183">
        <v>1</v>
      </c>
      <c r="H17" s="184"/>
      <c r="I17" s="184">
        <f t="shared" si="0"/>
        <v>0</v>
      </c>
    </row>
    <row r="18" spans="1:9" s="6" customFormat="1" ht="82.9" customHeight="1" x14ac:dyDescent="0.2">
      <c r="A18" s="176">
        <v>3</v>
      </c>
      <c r="B18" s="177"/>
      <c r="C18" s="177" t="s">
        <v>96</v>
      </c>
      <c r="D18" s="178" t="s">
        <v>133</v>
      </c>
      <c r="E18" s="8" t="s">
        <v>217</v>
      </c>
      <c r="F18" s="177" t="s">
        <v>78</v>
      </c>
      <c r="G18" s="183">
        <v>1</v>
      </c>
      <c r="H18" s="184"/>
      <c r="I18" s="184">
        <f t="shared" si="0"/>
        <v>0</v>
      </c>
    </row>
    <row r="19" spans="1:9" s="6" customFormat="1" ht="89.25" x14ac:dyDescent="0.2">
      <c r="A19" s="176">
        <v>4</v>
      </c>
      <c r="B19" s="177"/>
      <c r="C19" s="177" t="s">
        <v>96</v>
      </c>
      <c r="D19" s="191" t="s">
        <v>126</v>
      </c>
      <c r="E19" s="11" t="s">
        <v>190</v>
      </c>
      <c r="F19" s="177" t="s">
        <v>78</v>
      </c>
      <c r="G19" s="183">
        <v>1</v>
      </c>
      <c r="H19" s="184"/>
      <c r="I19" s="184">
        <f t="shared" si="0"/>
        <v>0</v>
      </c>
    </row>
    <row r="20" spans="1:9" s="6" customFormat="1" ht="94.15" customHeight="1" x14ac:dyDescent="0.2">
      <c r="A20" s="176">
        <v>5</v>
      </c>
      <c r="B20" s="177"/>
      <c r="C20" s="177" t="s">
        <v>96</v>
      </c>
      <c r="D20" s="178" t="s">
        <v>134</v>
      </c>
      <c r="E20" s="8" t="s">
        <v>242</v>
      </c>
      <c r="F20" s="177" t="s">
        <v>78</v>
      </c>
      <c r="G20" s="183">
        <v>2</v>
      </c>
      <c r="H20" s="184"/>
      <c r="I20" s="184">
        <f t="shared" si="0"/>
        <v>0</v>
      </c>
    </row>
    <row r="21" spans="1:9" s="6" customFormat="1" ht="88.15" customHeight="1" x14ac:dyDescent="0.2">
      <c r="A21" s="176">
        <v>6</v>
      </c>
      <c r="B21" s="177"/>
      <c r="C21" s="177" t="s">
        <v>96</v>
      </c>
      <c r="D21" s="178" t="s">
        <v>134</v>
      </c>
      <c r="E21" s="8" t="s">
        <v>243</v>
      </c>
      <c r="F21" s="177" t="s">
        <v>78</v>
      </c>
      <c r="G21" s="183">
        <v>2</v>
      </c>
      <c r="H21" s="184"/>
      <c r="I21" s="184">
        <f t="shared" si="0"/>
        <v>0</v>
      </c>
    </row>
    <row r="22" spans="1:9" s="6" customFormat="1" ht="76.5" x14ac:dyDescent="0.2">
      <c r="A22" s="176">
        <v>7</v>
      </c>
      <c r="B22" s="177"/>
      <c r="C22" s="177" t="s">
        <v>96</v>
      </c>
      <c r="D22" s="178" t="s">
        <v>134</v>
      </c>
      <c r="E22" s="8" t="s">
        <v>244</v>
      </c>
      <c r="F22" s="177" t="s">
        <v>78</v>
      </c>
      <c r="G22" s="183">
        <v>1</v>
      </c>
      <c r="H22" s="184"/>
      <c r="I22" s="184">
        <f t="shared" si="0"/>
        <v>0</v>
      </c>
    </row>
    <row r="23" spans="1:9" x14ac:dyDescent="0.2">
      <c r="A23" s="185"/>
      <c r="B23" s="186"/>
      <c r="C23" s="186"/>
      <c r="D23" s="187"/>
      <c r="E23" s="188" t="s">
        <v>95</v>
      </c>
      <c r="F23" s="186"/>
      <c r="G23" s="189"/>
      <c r="H23" s="189"/>
      <c r="I23" s="190">
        <f>SUBTOTAL(9,I14:I22)</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D89BB-463E-448E-AB70-24B2664A0A8B}">
  <sheetPr>
    <pageSetUpPr fitToPage="1"/>
  </sheetPr>
  <dimension ref="A1:I29"/>
  <sheetViews>
    <sheetView showGridLines="0" topLeftCell="A25" zoomScaleNormal="100" workbookViewId="0">
      <selection activeCell="E16" sqref="E16"/>
    </sheetView>
  </sheetViews>
  <sheetFormatPr defaultColWidth="9.28515625" defaultRowHeight="12.75" x14ac:dyDescent="0.2"/>
  <cols>
    <col min="1" max="1" width="5.5703125" style="15" customWidth="1"/>
    <col min="2" max="2" width="4.42578125" style="16" customWidth="1"/>
    <col min="3" max="3" width="5.85546875" style="16" customWidth="1"/>
    <col min="4" max="4" width="12.7109375" style="17" customWidth="1"/>
    <col min="5" max="5" width="94.28515625" style="12" customWidth="1"/>
    <col min="6" max="6" width="7.7109375" style="16" customWidth="1"/>
    <col min="7" max="7" width="9.85546875" style="15" customWidth="1"/>
    <col min="8" max="8" width="13.140625" style="15" customWidth="1"/>
    <col min="9" max="9" width="15.5703125" style="15" customWidth="1"/>
    <col min="10" max="16384" width="9.28515625" style="2"/>
  </cols>
  <sheetData>
    <row r="1" spans="1:9" s="13" customFormat="1" ht="18" x14ac:dyDescent="0.2">
      <c r="A1" s="157" t="s">
        <v>97</v>
      </c>
      <c r="B1" s="158"/>
      <c r="C1" s="158"/>
      <c r="D1" s="161"/>
      <c r="E1" s="161"/>
      <c r="F1" s="158"/>
      <c r="G1" s="158"/>
      <c r="H1" s="158"/>
      <c r="I1" s="158"/>
    </row>
    <row r="2" spans="1:9" s="13" customFormat="1" x14ac:dyDescent="0.2">
      <c r="A2" s="159" t="s">
        <v>62</v>
      </c>
      <c r="B2" s="158"/>
      <c r="C2" s="160" t="s">
        <v>135</v>
      </c>
      <c r="D2" s="161"/>
      <c r="E2" s="161"/>
      <c r="F2" s="158"/>
      <c r="G2" s="158"/>
      <c r="H2" s="158"/>
      <c r="I2" s="158"/>
    </row>
    <row r="3" spans="1:9" s="13" customFormat="1" x14ac:dyDescent="0.2">
      <c r="A3" s="159" t="s">
        <v>63</v>
      </c>
      <c r="B3" s="158"/>
      <c r="C3" s="206" t="str">
        <f>'Krycí list'!E7</f>
        <v>Základní škola Ivanovice na Hané, okres Vyškov, 
Tyršova 218/4, 683 23 Ivanovice na Hané</v>
      </c>
      <c r="D3" s="207"/>
      <c r="E3" s="207"/>
      <c r="F3" s="158"/>
      <c r="G3" s="158"/>
      <c r="H3" s="158"/>
      <c r="I3" s="160"/>
    </row>
    <row r="4" spans="1:9" s="13" customFormat="1" x14ac:dyDescent="0.2">
      <c r="A4" s="159" t="s">
        <v>64</v>
      </c>
      <c r="B4" s="158"/>
      <c r="C4" s="160" t="str">
        <f>'Krycí list'!E9</f>
        <v>OCENĚNÝ SOUPIS PRACÍ A DODÁVEK A SLUŽEB</v>
      </c>
      <c r="D4" s="161"/>
      <c r="E4" s="161"/>
      <c r="F4" s="158"/>
      <c r="G4" s="158"/>
      <c r="H4" s="158"/>
      <c r="I4" s="160"/>
    </row>
    <row r="5" spans="1:9" s="13" customFormat="1" x14ac:dyDescent="0.2">
      <c r="A5" s="158" t="s">
        <v>72</v>
      </c>
      <c r="B5" s="158"/>
      <c r="C5" s="160" t="str">
        <f>'Krycí list'!P5</f>
        <v xml:space="preserve"> </v>
      </c>
      <c r="D5" s="161"/>
      <c r="E5" s="161"/>
      <c r="F5" s="158"/>
      <c r="G5" s="158"/>
      <c r="H5" s="158"/>
      <c r="I5" s="160"/>
    </row>
    <row r="6" spans="1:9" s="13" customFormat="1" x14ac:dyDescent="0.2">
      <c r="A6" s="158"/>
      <c r="B6" s="158"/>
      <c r="C6" s="160"/>
      <c r="D6" s="161"/>
      <c r="E6" s="161"/>
      <c r="F6" s="158"/>
      <c r="G6" s="158"/>
      <c r="H6" s="158"/>
      <c r="I6" s="160"/>
    </row>
    <row r="7" spans="1:9" s="13" customFormat="1" x14ac:dyDescent="0.2">
      <c r="A7" s="158" t="s">
        <v>66</v>
      </c>
      <c r="B7" s="158"/>
      <c r="C7" s="206" t="str">
        <f>'Krycí list'!E26</f>
        <v>Základní škola Ivanovice na Hané, okres Vyškov</v>
      </c>
      <c r="D7" s="207"/>
      <c r="E7" s="207"/>
      <c r="F7" s="158"/>
      <c r="G7" s="158"/>
      <c r="H7" s="158"/>
      <c r="I7" s="160"/>
    </row>
    <row r="8" spans="1:9" s="13" customFormat="1" x14ac:dyDescent="0.2">
      <c r="A8" s="158" t="s">
        <v>67</v>
      </c>
      <c r="B8" s="158"/>
      <c r="C8" s="206" t="str">
        <f>'Krycí list'!E28</f>
        <v xml:space="preserve"> </v>
      </c>
      <c r="D8" s="207"/>
      <c r="E8" s="161"/>
      <c r="F8" s="158"/>
      <c r="G8" s="158"/>
      <c r="H8" s="158"/>
      <c r="I8" s="160"/>
    </row>
    <row r="9" spans="1:9" s="13" customFormat="1" x14ac:dyDescent="0.2">
      <c r="A9" s="158" t="s">
        <v>68</v>
      </c>
      <c r="B9" s="158"/>
      <c r="C9" s="208">
        <f>'Krycí list'!O31</f>
        <v>0</v>
      </c>
      <c r="D9" s="207"/>
      <c r="E9" s="161"/>
      <c r="F9" s="158"/>
      <c r="G9" s="158"/>
      <c r="H9" s="158"/>
      <c r="I9" s="160"/>
    </row>
    <row r="10" spans="1:9" s="13" customFormat="1" x14ac:dyDescent="0.2">
      <c r="A10" s="158"/>
      <c r="B10" s="158"/>
      <c r="C10" s="158"/>
      <c r="D10" s="161"/>
      <c r="E10" s="161"/>
      <c r="F10" s="158"/>
      <c r="G10" s="158"/>
      <c r="H10" s="158"/>
      <c r="I10" s="158"/>
    </row>
    <row r="11" spans="1:9" s="18" customFormat="1" ht="50.25" customHeight="1" x14ac:dyDescent="0.2">
      <c r="A11" s="166" t="s">
        <v>73</v>
      </c>
      <c r="B11" s="20" t="s">
        <v>74</v>
      </c>
      <c r="C11" s="20" t="s">
        <v>75</v>
      </c>
      <c r="D11" s="20" t="s">
        <v>94</v>
      </c>
      <c r="E11" s="20" t="s">
        <v>91</v>
      </c>
      <c r="F11" s="20" t="s">
        <v>76</v>
      </c>
      <c r="G11" s="20" t="s">
        <v>77</v>
      </c>
      <c r="H11" s="20" t="s">
        <v>92</v>
      </c>
      <c r="I11" s="20" t="s">
        <v>93</v>
      </c>
    </row>
    <row r="12" spans="1:9" s="16" customFormat="1" x14ac:dyDescent="0.2">
      <c r="A12" s="167">
        <v>1</v>
      </c>
      <c r="B12" s="168">
        <v>2</v>
      </c>
      <c r="C12" s="168">
        <v>3</v>
      </c>
      <c r="D12" s="169">
        <v>4</v>
      </c>
      <c r="E12" s="169">
        <v>5</v>
      </c>
      <c r="F12" s="168">
        <v>6</v>
      </c>
      <c r="G12" s="168">
        <v>7</v>
      </c>
      <c r="H12" s="168">
        <v>8</v>
      </c>
      <c r="I12" s="168">
        <v>9</v>
      </c>
    </row>
    <row r="13" spans="1:9" x14ac:dyDescent="0.2">
      <c r="A13" s="162"/>
      <c r="B13" s="163"/>
      <c r="C13" s="163"/>
      <c r="D13" s="164"/>
      <c r="E13" s="165"/>
      <c r="F13" s="163"/>
      <c r="G13" s="162"/>
      <c r="H13" s="162"/>
      <c r="I13" s="162"/>
    </row>
    <row r="14" spans="1:9" s="7" customFormat="1" x14ac:dyDescent="0.2">
      <c r="A14" s="170"/>
      <c r="B14" s="171"/>
      <c r="C14" s="172"/>
      <c r="D14" s="173" t="s">
        <v>99</v>
      </c>
      <c r="E14" s="174" t="s">
        <v>136</v>
      </c>
      <c r="F14" s="172"/>
      <c r="G14" s="14"/>
      <c r="H14" s="14"/>
      <c r="I14" s="175">
        <f>SUBTOTAL(9,I15:I28)</f>
        <v>0</v>
      </c>
    </row>
    <row r="15" spans="1:9" s="6" customFormat="1" x14ac:dyDescent="0.2">
      <c r="A15" s="176"/>
      <c r="B15" s="177"/>
      <c r="C15" s="177"/>
      <c r="D15" s="178"/>
      <c r="E15" s="179" t="s">
        <v>82</v>
      </c>
      <c r="F15" s="177"/>
      <c r="G15" s="181"/>
      <c r="H15" s="181"/>
      <c r="I15" s="182">
        <f>SUBTOTAL(9,I16:I28)</f>
        <v>0</v>
      </c>
    </row>
    <row r="16" spans="1:9" s="6" customFormat="1" ht="186" customHeight="1" x14ac:dyDescent="0.2">
      <c r="A16" s="176">
        <v>1</v>
      </c>
      <c r="B16" s="177"/>
      <c r="C16" s="177" t="s">
        <v>96</v>
      </c>
      <c r="D16" s="191" t="s">
        <v>102</v>
      </c>
      <c r="E16" s="19" t="s">
        <v>278</v>
      </c>
      <c r="F16" s="177" t="s">
        <v>78</v>
      </c>
      <c r="G16" s="183">
        <v>1</v>
      </c>
      <c r="H16" s="184"/>
      <c r="I16" s="184">
        <f t="shared" ref="I16:I28" si="0">ROUND(G16*H16,2)</f>
        <v>0</v>
      </c>
    </row>
    <row r="17" spans="1:9" s="6" customFormat="1" ht="209.45" customHeight="1" x14ac:dyDescent="0.2">
      <c r="A17" s="176">
        <v>2</v>
      </c>
      <c r="B17" s="177"/>
      <c r="C17" s="177" t="s">
        <v>96</v>
      </c>
      <c r="D17" s="191" t="s">
        <v>137</v>
      </c>
      <c r="E17" s="19" t="s">
        <v>191</v>
      </c>
      <c r="F17" s="177" t="s">
        <v>78</v>
      </c>
      <c r="G17" s="183">
        <v>1</v>
      </c>
      <c r="H17" s="184"/>
      <c r="I17" s="184">
        <f t="shared" si="0"/>
        <v>0</v>
      </c>
    </row>
    <row r="18" spans="1:9" s="6" customFormat="1" ht="102" customHeight="1" x14ac:dyDescent="0.2">
      <c r="A18" s="176">
        <v>3</v>
      </c>
      <c r="B18" s="177"/>
      <c r="C18" s="177" t="s">
        <v>96</v>
      </c>
      <c r="D18" s="178" t="s">
        <v>104</v>
      </c>
      <c r="E18" s="19" t="s">
        <v>214</v>
      </c>
      <c r="F18" s="177" t="s">
        <v>78</v>
      </c>
      <c r="G18" s="183">
        <v>1</v>
      </c>
      <c r="H18" s="184"/>
      <c r="I18" s="184">
        <f t="shared" si="0"/>
        <v>0</v>
      </c>
    </row>
    <row r="19" spans="1:9" s="6" customFormat="1" ht="113.45" customHeight="1" x14ac:dyDescent="0.2">
      <c r="A19" s="176">
        <v>4</v>
      </c>
      <c r="B19" s="177"/>
      <c r="C19" s="177" t="s">
        <v>96</v>
      </c>
      <c r="D19" s="191" t="s">
        <v>250</v>
      </c>
      <c r="E19" s="19" t="s">
        <v>252</v>
      </c>
      <c r="F19" s="177" t="s">
        <v>78</v>
      </c>
      <c r="G19" s="183">
        <v>10</v>
      </c>
      <c r="H19" s="184"/>
      <c r="I19" s="184">
        <f t="shared" si="0"/>
        <v>0</v>
      </c>
    </row>
    <row r="20" spans="1:9" s="6" customFormat="1" ht="117" customHeight="1" x14ac:dyDescent="0.2">
      <c r="A20" s="176">
        <v>5</v>
      </c>
      <c r="B20" s="177"/>
      <c r="C20" s="177" t="s">
        <v>96</v>
      </c>
      <c r="D20" s="191" t="s">
        <v>139</v>
      </c>
      <c r="E20" s="19" t="s">
        <v>253</v>
      </c>
      <c r="F20" s="177" t="s">
        <v>78</v>
      </c>
      <c r="G20" s="183">
        <v>5</v>
      </c>
      <c r="H20" s="184"/>
      <c r="I20" s="184">
        <f t="shared" si="0"/>
        <v>0</v>
      </c>
    </row>
    <row r="21" spans="1:9" s="6" customFormat="1" ht="166.9" customHeight="1" x14ac:dyDescent="0.2">
      <c r="A21" s="176">
        <v>6</v>
      </c>
      <c r="B21" s="177"/>
      <c r="C21" s="177" t="s">
        <v>96</v>
      </c>
      <c r="D21" s="191" t="s">
        <v>140</v>
      </c>
      <c r="E21" s="19" t="s">
        <v>251</v>
      </c>
      <c r="F21" s="177" t="s">
        <v>78</v>
      </c>
      <c r="G21" s="183">
        <v>25</v>
      </c>
      <c r="H21" s="184"/>
      <c r="I21" s="184">
        <f t="shared" si="0"/>
        <v>0</v>
      </c>
    </row>
    <row r="22" spans="1:9" s="6" customFormat="1" ht="153" x14ac:dyDescent="0.2">
      <c r="A22" s="176">
        <v>7</v>
      </c>
      <c r="B22" s="177"/>
      <c r="C22" s="177" t="s">
        <v>96</v>
      </c>
      <c r="D22" s="191" t="s">
        <v>141</v>
      </c>
      <c r="E22" s="19" t="s">
        <v>279</v>
      </c>
      <c r="F22" s="177" t="s">
        <v>78</v>
      </c>
      <c r="G22" s="183">
        <v>1</v>
      </c>
      <c r="H22" s="184"/>
      <c r="I22" s="184">
        <f t="shared" si="0"/>
        <v>0</v>
      </c>
    </row>
    <row r="23" spans="1:9" s="6" customFormat="1" ht="124.9" customHeight="1" x14ac:dyDescent="0.2">
      <c r="A23" s="176">
        <v>8</v>
      </c>
      <c r="B23" s="177"/>
      <c r="C23" s="177" t="s">
        <v>96</v>
      </c>
      <c r="D23" s="178" t="s">
        <v>142</v>
      </c>
      <c r="E23" s="19" t="s">
        <v>192</v>
      </c>
      <c r="F23" s="177" t="s">
        <v>78</v>
      </c>
      <c r="G23" s="183">
        <v>3</v>
      </c>
      <c r="H23" s="184"/>
      <c r="I23" s="184">
        <f t="shared" si="0"/>
        <v>0</v>
      </c>
    </row>
    <row r="24" spans="1:9" s="6" customFormat="1" ht="69.599999999999994" customHeight="1" x14ac:dyDescent="0.2">
      <c r="A24" s="176">
        <v>9</v>
      </c>
      <c r="B24" s="177"/>
      <c r="C24" s="177" t="s">
        <v>96</v>
      </c>
      <c r="D24" s="178" t="s">
        <v>143</v>
      </c>
      <c r="E24" s="19" t="s">
        <v>254</v>
      </c>
      <c r="F24" s="177" t="s">
        <v>78</v>
      </c>
      <c r="G24" s="183">
        <v>19</v>
      </c>
      <c r="H24" s="184"/>
      <c r="I24" s="184">
        <f t="shared" si="0"/>
        <v>0</v>
      </c>
    </row>
    <row r="25" spans="1:9" s="6" customFormat="1" ht="123.6" customHeight="1" x14ac:dyDescent="0.2">
      <c r="A25" s="176">
        <v>10</v>
      </c>
      <c r="B25" s="177"/>
      <c r="C25" s="177" t="s">
        <v>96</v>
      </c>
      <c r="D25" s="178" t="s">
        <v>134</v>
      </c>
      <c r="E25" s="19" t="s">
        <v>256</v>
      </c>
      <c r="F25" s="177" t="s">
        <v>78</v>
      </c>
      <c r="G25" s="183">
        <v>2</v>
      </c>
      <c r="H25" s="184"/>
      <c r="I25" s="184">
        <f t="shared" si="0"/>
        <v>0</v>
      </c>
    </row>
    <row r="26" spans="1:9" s="6" customFormat="1" ht="146.44999999999999" customHeight="1" x14ac:dyDescent="0.2">
      <c r="A26" s="176">
        <v>11</v>
      </c>
      <c r="B26" s="177"/>
      <c r="C26" s="177" t="s">
        <v>96</v>
      </c>
      <c r="D26" s="178" t="s">
        <v>144</v>
      </c>
      <c r="E26" s="19" t="s">
        <v>215</v>
      </c>
      <c r="F26" s="177" t="s">
        <v>78</v>
      </c>
      <c r="G26" s="183">
        <v>1</v>
      </c>
      <c r="H26" s="184"/>
      <c r="I26" s="184">
        <f t="shared" si="0"/>
        <v>0</v>
      </c>
    </row>
    <row r="27" spans="1:9" s="6" customFormat="1" ht="132.6" customHeight="1" x14ac:dyDescent="0.2">
      <c r="A27" s="176">
        <v>12</v>
      </c>
      <c r="B27" s="177"/>
      <c r="C27" s="177" t="s">
        <v>96</v>
      </c>
      <c r="D27" s="191" t="s">
        <v>145</v>
      </c>
      <c r="E27" s="19" t="s">
        <v>255</v>
      </c>
      <c r="F27" s="177" t="s">
        <v>78</v>
      </c>
      <c r="G27" s="183">
        <v>4</v>
      </c>
      <c r="H27" s="184"/>
      <c r="I27" s="184">
        <f t="shared" si="0"/>
        <v>0</v>
      </c>
    </row>
    <row r="28" spans="1:9" s="6" customFormat="1" ht="127.5" x14ac:dyDescent="0.2">
      <c r="A28" s="176">
        <v>13</v>
      </c>
      <c r="B28" s="177"/>
      <c r="C28" s="177" t="s">
        <v>96</v>
      </c>
      <c r="D28" s="178" t="s">
        <v>145</v>
      </c>
      <c r="E28" s="19" t="s">
        <v>216</v>
      </c>
      <c r="F28" s="177" t="s">
        <v>78</v>
      </c>
      <c r="G28" s="183">
        <v>1</v>
      </c>
      <c r="H28" s="184"/>
      <c r="I28" s="184">
        <f t="shared" si="0"/>
        <v>0</v>
      </c>
    </row>
    <row r="29" spans="1:9" x14ac:dyDescent="0.2">
      <c r="A29" s="185"/>
      <c r="B29" s="186"/>
      <c r="C29" s="186"/>
      <c r="D29" s="187"/>
      <c r="E29" s="188" t="s">
        <v>95</v>
      </c>
      <c r="F29" s="186"/>
      <c r="G29" s="189"/>
      <c r="H29" s="189"/>
      <c r="I29" s="190">
        <f>SUBTOTAL(9,I14:I28)</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B7DEB-DD07-4849-8A1A-348B8DEFBF46}">
  <sheetPr>
    <pageSetUpPr fitToPage="1"/>
  </sheetPr>
  <dimension ref="A1:I30"/>
  <sheetViews>
    <sheetView showGridLines="0" topLeftCell="A24" zoomScaleNormal="100" workbookViewId="0">
      <selection activeCell="E16" sqref="E16"/>
    </sheetView>
  </sheetViews>
  <sheetFormatPr defaultColWidth="9.28515625" defaultRowHeight="12.75" x14ac:dyDescent="0.2"/>
  <cols>
    <col min="1" max="1" width="5.5703125" style="15" customWidth="1"/>
    <col min="2" max="2" width="4.42578125" style="16" customWidth="1"/>
    <col min="3" max="3" width="5.85546875" style="16" customWidth="1"/>
    <col min="4" max="4" width="12.7109375" style="17" customWidth="1"/>
    <col min="5" max="5" width="94.28515625" style="12" customWidth="1"/>
    <col min="6" max="6" width="7.7109375" style="16" customWidth="1"/>
    <col min="7" max="7" width="9.85546875" style="15" customWidth="1"/>
    <col min="8" max="8" width="13.140625" style="15" customWidth="1"/>
    <col min="9" max="9" width="15.5703125" style="15" customWidth="1"/>
    <col min="10" max="16384" width="9.28515625" style="2"/>
  </cols>
  <sheetData>
    <row r="1" spans="1:9" s="13" customFormat="1" ht="18" x14ac:dyDescent="0.2">
      <c r="A1" s="157" t="s">
        <v>97</v>
      </c>
      <c r="B1" s="158"/>
      <c r="C1" s="158"/>
      <c r="D1" s="161"/>
      <c r="E1" s="161"/>
      <c r="F1" s="158"/>
      <c r="G1" s="158"/>
      <c r="H1" s="158"/>
      <c r="I1" s="158"/>
    </row>
    <row r="2" spans="1:9" s="13" customFormat="1" x14ac:dyDescent="0.2">
      <c r="A2" s="159" t="s">
        <v>62</v>
      </c>
      <c r="B2" s="158"/>
      <c r="C2" s="160" t="s">
        <v>147</v>
      </c>
      <c r="D2" s="161"/>
      <c r="E2" s="161"/>
      <c r="F2" s="158"/>
      <c r="G2" s="158"/>
      <c r="H2" s="158"/>
      <c r="I2" s="158"/>
    </row>
    <row r="3" spans="1:9" s="13" customFormat="1" x14ac:dyDescent="0.2">
      <c r="A3" s="159" t="s">
        <v>63</v>
      </c>
      <c r="B3" s="158"/>
      <c r="C3" s="206" t="str">
        <f>'Krycí list'!E7</f>
        <v>Základní škola Ivanovice na Hané, okres Vyškov, 
Tyršova 218/4, 683 23 Ivanovice na Hané</v>
      </c>
      <c r="D3" s="207"/>
      <c r="E3" s="207"/>
      <c r="F3" s="158"/>
      <c r="G3" s="158"/>
      <c r="H3" s="158"/>
      <c r="I3" s="160"/>
    </row>
    <row r="4" spans="1:9" s="13" customFormat="1" x14ac:dyDescent="0.2">
      <c r="A4" s="159" t="s">
        <v>64</v>
      </c>
      <c r="B4" s="158"/>
      <c r="C4" s="160" t="str">
        <f>'Krycí list'!E9</f>
        <v>OCENĚNÝ SOUPIS PRACÍ A DODÁVEK A SLUŽEB</v>
      </c>
      <c r="D4" s="161"/>
      <c r="E4" s="161"/>
      <c r="F4" s="158"/>
      <c r="G4" s="158"/>
      <c r="H4" s="158"/>
      <c r="I4" s="160"/>
    </row>
    <row r="5" spans="1:9" s="13" customFormat="1" x14ac:dyDescent="0.2">
      <c r="A5" s="158" t="s">
        <v>72</v>
      </c>
      <c r="B5" s="158"/>
      <c r="C5" s="160" t="str">
        <f>'Krycí list'!P5</f>
        <v xml:space="preserve"> </v>
      </c>
      <c r="D5" s="161"/>
      <c r="E5" s="161"/>
      <c r="F5" s="158"/>
      <c r="G5" s="158"/>
      <c r="H5" s="158"/>
      <c r="I5" s="160"/>
    </row>
    <row r="6" spans="1:9" s="13" customFormat="1" x14ac:dyDescent="0.2">
      <c r="A6" s="158"/>
      <c r="B6" s="158"/>
      <c r="C6" s="160"/>
      <c r="D6" s="161"/>
      <c r="E6" s="161"/>
      <c r="F6" s="158"/>
      <c r="G6" s="158"/>
      <c r="H6" s="158"/>
      <c r="I6" s="160"/>
    </row>
    <row r="7" spans="1:9" s="13" customFormat="1" x14ac:dyDescent="0.2">
      <c r="A7" s="158" t="s">
        <v>66</v>
      </c>
      <c r="B7" s="158"/>
      <c r="C7" s="206" t="str">
        <f>'Krycí list'!E26</f>
        <v>Základní škola Ivanovice na Hané, okres Vyškov</v>
      </c>
      <c r="D7" s="207"/>
      <c r="E7" s="207"/>
      <c r="F7" s="158"/>
      <c r="G7" s="158"/>
      <c r="H7" s="158"/>
      <c r="I7" s="160"/>
    </row>
    <row r="8" spans="1:9" s="13" customFormat="1" x14ac:dyDescent="0.2">
      <c r="A8" s="158" t="s">
        <v>67</v>
      </c>
      <c r="B8" s="158"/>
      <c r="C8" s="206" t="str">
        <f>'Krycí list'!E28</f>
        <v xml:space="preserve"> </v>
      </c>
      <c r="D8" s="207"/>
      <c r="E8" s="161"/>
      <c r="F8" s="158"/>
      <c r="G8" s="158"/>
      <c r="H8" s="158"/>
      <c r="I8" s="160"/>
    </row>
    <row r="9" spans="1:9" s="13" customFormat="1" x14ac:dyDescent="0.2">
      <c r="A9" s="158" t="s">
        <v>68</v>
      </c>
      <c r="B9" s="158"/>
      <c r="C9" s="208">
        <f>'Krycí list'!O31</f>
        <v>0</v>
      </c>
      <c r="D9" s="207"/>
      <c r="E9" s="161"/>
      <c r="F9" s="158"/>
      <c r="G9" s="158"/>
      <c r="H9" s="158"/>
      <c r="I9" s="160"/>
    </row>
    <row r="10" spans="1:9" s="13" customFormat="1" x14ac:dyDescent="0.2">
      <c r="A10" s="158"/>
      <c r="B10" s="158"/>
      <c r="C10" s="158"/>
      <c r="D10" s="161"/>
      <c r="E10" s="161"/>
      <c r="F10" s="158"/>
      <c r="G10" s="158"/>
      <c r="H10" s="158"/>
      <c r="I10" s="158"/>
    </row>
    <row r="11" spans="1:9" s="18" customFormat="1" ht="50.25" customHeight="1" x14ac:dyDescent="0.2">
      <c r="A11" s="166" t="s">
        <v>73</v>
      </c>
      <c r="B11" s="20" t="s">
        <v>74</v>
      </c>
      <c r="C11" s="20" t="s">
        <v>75</v>
      </c>
      <c r="D11" s="20" t="s">
        <v>94</v>
      </c>
      <c r="E11" s="20" t="s">
        <v>91</v>
      </c>
      <c r="F11" s="20" t="s">
        <v>76</v>
      </c>
      <c r="G11" s="20" t="s">
        <v>77</v>
      </c>
      <c r="H11" s="20" t="s">
        <v>92</v>
      </c>
      <c r="I11" s="20" t="s">
        <v>93</v>
      </c>
    </row>
    <row r="12" spans="1:9" s="16" customFormat="1" x14ac:dyDescent="0.2">
      <c r="A12" s="167">
        <v>1</v>
      </c>
      <c r="B12" s="168">
        <v>2</v>
      </c>
      <c r="C12" s="168">
        <v>3</v>
      </c>
      <c r="D12" s="169">
        <v>4</v>
      </c>
      <c r="E12" s="169">
        <v>5</v>
      </c>
      <c r="F12" s="168">
        <v>6</v>
      </c>
      <c r="G12" s="168">
        <v>7</v>
      </c>
      <c r="H12" s="168">
        <v>8</v>
      </c>
      <c r="I12" s="168">
        <v>9</v>
      </c>
    </row>
    <row r="13" spans="1:9" x14ac:dyDescent="0.2">
      <c r="A13" s="162"/>
      <c r="B13" s="163"/>
      <c r="C13" s="163"/>
      <c r="D13" s="164"/>
      <c r="E13" s="165"/>
      <c r="F13" s="163"/>
      <c r="G13" s="162"/>
      <c r="H13" s="162"/>
      <c r="I13" s="162"/>
    </row>
    <row r="14" spans="1:9" s="7" customFormat="1" x14ac:dyDescent="0.2">
      <c r="A14" s="170"/>
      <c r="B14" s="171"/>
      <c r="C14" s="172"/>
      <c r="D14" s="173" t="s">
        <v>99</v>
      </c>
      <c r="E14" s="174" t="s">
        <v>146</v>
      </c>
      <c r="F14" s="172"/>
      <c r="G14" s="14"/>
      <c r="H14" s="14"/>
      <c r="I14" s="175">
        <f>SUBTOTAL(9,I15:I29)</f>
        <v>0</v>
      </c>
    </row>
    <row r="15" spans="1:9" s="6" customFormat="1" x14ac:dyDescent="0.2">
      <c r="A15" s="176"/>
      <c r="B15" s="177"/>
      <c r="C15" s="177"/>
      <c r="D15" s="178"/>
      <c r="E15" s="179" t="s">
        <v>82</v>
      </c>
      <c r="F15" s="177"/>
      <c r="G15" s="181"/>
      <c r="H15" s="181"/>
      <c r="I15" s="182">
        <f>SUBTOTAL(9,I16:I29)</f>
        <v>0</v>
      </c>
    </row>
    <row r="16" spans="1:9" s="6" customFormat="1" ht="88.15" customHeight="1" x14ac:dyDescent="0.2">
      <c r="A16" s="176">
        <v>1</v>
      </c>
      <c r="B16" s="177"/>
      <c r="C16" s="177" t="s">
        <v>96</v>
      </c>
      <c r="D16" s="178" t="s">
        <v>131</v>
      </c>
      <c r="E16" s="11" t="s">
        <v>257</v>
      </c>
      <c r="F16" s="177" t="s">
        <v>78</v>
      </c>
      <c r="G16" s="183">
        <v>3</v>
      </c>
      <c r="H16" s="184"/>
      <c r="I16" s="184">
        <f t="shared" ref="I16:I29" si="0">ROUND(G16*H16,2)</f>
        <v>0</v>
      </c>
    </row>
    <row r="17" spans="1:9" s="6" customFormat="1" ht="48.6" customHeight="1" x14ac:dyDescent="0.2">
      <c r="A17" s="176">
        <v>2</v>
      </c>
      <c r="B17" s="177"/>
      <c r="C17" s="177" t="s">
        <v>96</v>
      </c>
      <c r="D17" s="178" t="s">
        <v>132</v>
      </c>
      <c r="E17" s="11" t="s">
        <v>193</v>
      </c>
      <c r="F17" s="177" t="s">
        <v>78</v>
      </c>
      <c r="G17" s="183">
        <v>3</v>
      </c>
      <c r="H17" s="184"/>
      <c r="I17" s="184">
        <f t="shared" si="0"/>
        <v>0</v>
      </c>
    </row>
    <row r="18" spans="1:9" s="6" customFormat="1" ht="75.599999999999994" customHeight="1" x14ac:dyDescent="0.2">
      <c r="A18" s="176">
        <v>3</v>
      </c>
      <c r="B18" s="177"/>
      <c r="C18" s="177" t="s">
        <v>96</v>
      </c>
      <c r="D18" s="178" t="s">
        <v>133</v>
      </c>
      <c r="E18" s="11" t="s">
        <v>218</v>
      </c>
      <c r="F18" s="177" t="s">
        <v>78</v>
      </c>
      <c r="G18" s="183">
        <v>3</v>
      </c>
      <c r="H18" s="184"/>
      <c r="I18" s="184">
        <f t="shared" si="0"/>
        <v>0</v>
      </c>
    </row>
    <row r="19" spans="1:9" s="6" customFormat="1" ht="89.45" customHeight="1" x14ac:dyDescent="0.2">
      <c r="A19" s="176">
        <v>4</v>
      </c>
      <c r="B19" s="177"/>
      <c r="C19" s="177" t="s">
        <v>96</v>
      </c>
      <c r="D19" s="178" t="s">
        <v>134</v>
      </c>
      <c r="E19" s="11" t="s">
        <v>241</v>
      </c>
      <c r="F19" s="177" t="s">
        <v>78</v>
      </c>
      <c r="G19" s="183">
        <v>1</v>
      </c>
      <c r="H19" s="184"/>
      <c r="I19" s="184">
        <f t="shared" si="0"/>
        <v>0</v>
      </c>
    </row>
    <row r="20" spans="1:9" s="6" customFormat="1" ht="87" customHeight="1" x14ac:dyDescent="0.2">
      <c r="A20" s="176">
        <v>5</v>
      </c>
      <c r="B20" s="177"/>
      <c r="C20" s="177" t="s">
        <v>96</v>
      </c>
      <c r="D20" s="178" t="s">
        <v>134</v>
      </c>
      <c r="E20" s="11" t="s">
        <v>258</v>
      </c>
      <c r="F20" s="177" t="s">
        <v>78</v>
      </c>
      <c r="G20" s="183">
        <v>1</v>
      </c>
      <c r="H20" s="184"/>
      <c r="I20" s="184">
        <f t="shared" si="0"/>
        <v>0</v>
      </c>
    </row>
    <row r="21" spans="1:9" s="6" customFormat="1" ht="91.9" customHeight="1" x14ac:dyDescent="0.2">
      <c r="A21" s="176">
        <v>6</v>
      </c>
      <c r="B21" s="177"/>
      <c r="C21" s="177" t="s">
        <v>96</v>
      </c>
      <c r="D21" s="178" t="s">
        <v>148</v>
      </c>
      <c r="E21" s="11" t="s">
        <v>240</v>
      </c>
      <c r="F21" s="177" t="s">
        <v>78</v>
      </c>
      <c r="G21" s="183">
        <v>1</v>
      </c>
      <c r="H21" s="184"/>
      <c r="I21" s="184">
        <f t="shared" si="0"/>
        <v>0</v>
      </c>
    </row>
    <row r="22" spans="1:9" s="6" customFormat="1" ht="49.15" customHeight="1" x14ac:dyDescent="0.2">
      <c r="A22" s="176">
        <v>7</v>
      </c>
      <c r="B22" s="177"/>
      <c r="C22" s="177" t="s">
        <v>96</v>
      </c>
      <c r="D22" s="178" t="s">
        <v>149</v>
      </c>
      <c r="E22" s="11" t="s">
        <v>239</v>
      </c>
      <c r="F22" s="177" t="s">
        <v>78</v>
      </c>
      <c r="G22" s="183">
        <v>1</v>
      </c>
      <c r="H22" s="184"/>
      <c r="I22" s="184">
        <f t="shared" si="0"/>
        <v>0</v>
      </c>
    </row>
    <row r="23" spans="1:9" s="6" customFormat="1" ht="55.15" customHeight="1" x14ac:dyDescent="0.2">
      <c r="A23" s="176">
        <v>8</v>
      </c>
      <c r="B23" s="177"/>
      <c r="C23" s="177" t="s">
        <v>96</v>
      </c>
      <c r="D23" s="178" t="s">
        <v>149</v>
      </c>
      <c r="E23" s="11" t="s">
        <v>259</v>
      </c>
      <c r="F23" s="177" t="s">
        <v>78</v>
      </c>
      <c r="G23" s="183">
        <v>1</v>
      </c>
      <c r="H23" s="184"/>
      <c r="I23" s="184">
        <f t="shared" si="0"/>
        <v>0</v>
      </c>
    </row>
    <row r="24" spans="1:9" s="6" customFormat="1" ht="204" x14ac:dyDescent="0.2">
      <c r="A24" s="176">
        <v>9</v>
      </c>
      <c r="B24" s="177"/>
      <c r="C24" s="177" t="s">
        <v>96</v>
      </c>
      <c r="D24" s="191" t="s">
        <v>116</v>
      </c>
      <c r="E24" s="11" t="s">
        <v>280</v>
      </c>
      <c r="F24" s="177" t="s">
        <v>78</v>
      </c>
      <c r="G24" s="183">
        <v>1</v>
      </c>
      <c r="H24" s="184"/>
      <c r="I24" s="184">
        <f t="shared" si="0"/>
        <v>0</v>
      </c>
    </row>
    <row r="25" spans="1:9" s="6" customFormat="1" ht="36" customHeight="1" x14ac:dyDescent="0.2">
      <c r="A25" s="176">
        <v>10</v>
      </c>
      <c r="B25" s="177"/>
      <c r="C25" s="177" t="s">
        <v>96</v>
      </c>
      <c r="D25" s="178" t="s">
        <v>121</v>
      </c>
      <c r="E25" s="11" t="s">
        <v>194</v>
      </c>
      <c r="F25" s="177" t="s">
        <v>78</v>
      </c>
      <c r="G25" s="183">
        <v>1</v>
      </c>
      <c r="H25" s="184"/>
      <c r="I25" s="184">
        <f t="shared" si="0"/>
        <v>0</v>
      </c>
    </row>
    <row r="26" spans="1:9" s="6" customFormat="1" ht="102" customHeight="1" x14ac:dyDescent="0.2">
      <c r="A26" s="176">
        <v>11</v>
      </c>
      <c r="B26" s="177"/>
      <c r="C26" s="177" t="s">
        <v>96</v>
      </c>
      <c r="D26" s="178" t="s">
        <v>126</v>
      </c>
      <c r="E26" s="11" t="s">
        <v>281</v>
      </c>
      <c r="F26" s="177" t="s">
        <v>78</v>
      </c>
      <c r="G26" s="183">
        <v>3</v>
      </c>
      <c r="H26" s="184"/>
      <c r="I26" s="184">
        <f t="shared" si="0"/>
        <v>0</v>
      </c>
    </row>
    <row r="27" spans="1:9" s="6" customFormat="1" ht="37.15" customHeight="1" x14ac:dyDescent="0.2">
      <c r="A27" s="176">
        <v>12</v>
      </c>
      <c r="B27" s="177"/>
      <c r="C27" s="177" t="s">
        <v>96</v>
      </c>
      <c r="D27" s="178" t="s">
        <v>150</v>
      </c>
      <c r="E27" s="11" t="s">
        <v>195</v>
      </c>
      <c r="F27" s="177" t="s">
        <v>78</v>
      </c>
      <c r="G27" s="183">
        <v>1</v>
      </c>
      <c r="H27" s="184"/>
      <c r="I27" s="184">
        <f t="shared" si="0"/>
        <v>0</v>
      </c>
    </row>
    <row r="28" spans="1:9" s="6" customFormat="1" ht="34.15" customHeight="1" x14ac:dyDescent="0.2">
      <c r="A28" s="176">
        <v>13</v>
      </c>
      <c r="B28" s="177"/>
      <c r="C28" s="177" t="s">
        <v>96</v>
      </c>
      <c r="D28" s="178" t="s">
        <v>151</v>
      </c>
      <c r="E28" s="11" t="s">
        <v>260</v>
      </c>
      <c r="F28" s="177" t="s">
        <v>78</v>
      </c>
      <c r="G28" s="183">
        <v>1</v>
      </c>
      <c r="H28" s="184"/>
      <c r="I28" s="184">
        <f t="shared" si="0"/>
        <v>0</v>
      </c>
    </row>
    <row r="29" spans="1:9" s="6" customFormat="1" ht="25.15" customHeight="1" x14ac:dyDescent="0.2">
      <c r="A29" s="176">
        <v>14</v>
      </c>
      <c r="B29" s="177"/>
      <c r="C29" s="177" t="s">
        <v>96</v>
      </c>
      <c r="D29" s="178" t="s">
        <v>152</v>
      </c>
      <c r="E29" s="8" t="s">
        <v>197</v>
      </c>
      <c r="F29" s="177" t="s">
        <v>78</v>
      </c>
      <c r="G29" s="183">
        <v>1</v>
      </c>
      <c r="H29" s="184"/>
      <c r="I29" s="184">
        <f t="shared" si="0"/>
        <v>0</v>
      </c>
    </row>
    <row r="30" spans="1:9" x14ac:dyDescent="0.2">
      <c r="A30" s="185"/>
      <c r="B30" s="186"/>
      <c r="C30" s="186"/>
      <c r="D30" s="187"/>
      <c r="E30" s="188" t="s">
        <v>95</v>
      </c>
      <c r="F30" s="186"/>
      <c r="G30" s="189"/>
      <c r="H30" s="189"/>
      <c r="I30" s="190">
        <f>SUBTOTAL(9,I14:I29)</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4DD29-EABE-417F-A8C1-DBDEEDF86DD2}">
  <sheetPr>
    <pageSetUpPr fitToPage="1"/>
  </sheetPr>
  <dimension ref="A1:I31"/>
  <sheetViews>
    <sheetView showGridLines="0" topLeftCell="A15" zoomScaleNormal="100" workbookViewId="0">
      <selection activeCell="E16" sqref="E16"/>
    </sheetView>
  </sheetViews>
  <sheetFormatPr defaultColWidth="9.28515625" defaultRowHeight="12.75" x14ac:dyDescent="0.2"/>
  <cols>
    <col min="1" max="1" width="5.5703125" style="15" customWidth="1"/>
    <col min="2" max="2" width="4.42578125" style="16" customWidth="1"/>
    <col min="3" max="3" width="5.85546875" style="16" customWidth="1"/>
    <col min="4" max="4" width="12.7109375" style="17" customWidth="1"/>
    <col min="5" max="5" width="94.28515625" style="12" customWidth="1"/>
    <col min="6" max="6" width="7.7109375" style="16" customWidth="1"/>
    <col min="7" max="7" width="9.85546875" style="15" customWidth="1"/>
    <col min="8" max="8" width="13.140625" style="15" customWidth="1"/>
    <col min="9" max="9" width="15.5703125" style="15" customWidth="1"/>
    <col min="10" max="16384" width="9.28515625" style="2"/>
  </cols>
  <sheetData>
    <row r="1" spans="1:9" s="13" customFormat="1" ht="18" x14ac:dyDescent="0.2">
      <c r="A1" s="157" t="s">
        <v>97</v>
      </c>
      <c r="B1" s="158"/>
      <c r="C1" s="158"/>
      <c r="D1" s="161"/>
      <c r="E1" s="161"/>
      <c r="F1" s="158"/>
      <c r="G1" s="158"/>
      <c r="H1" s="158"/>
      <c r="I1" s="158"/>
    </row>
    <row r="2" spans="1:9" s="13" customFormat="1" x14ac:dyDescent="0.2">
      <c r="A2" s="159" t="s">
        <v>62</v>
      </c>
      <c r="B2" s="158"/>
      <c r="C2" s="160" t="s">
        <v>153</v>
      </c>
      <c r="D2" s="161"/>
      <c r="E2" s="161"/>
      <c r="F2" s="158"/>
      <c r="G2" s="158"/>
      <c r="H2" s="158"/>
      <c r="I2" s="158"/>
    </row>
    <row r="3" spans="1:9" s="13" customFormat="1" x14ac:dyDescent="0.2">
      <c r="A3" s="159" t="s">
        <v>63</v>
      </c>
      <c r="B3" s="158"/>
      <c r="C3" s="206" t="str">
        <f>'Krycí list'!E7</f>
        <v>Základní škola Ivanovice na Hané, okres Vyškov, 
Tyršova 218/4, 683 23 Ivanovice na Hané</v>
      </c>
      <c r="D3" s="207"/>
      <c r="E3" s="207"/>
      <c r="F3" s="158"/>
      <c r="G3" s="158"/>
      <c r="H3" s="158"/>
      <c r="I3" s="160"/>
    </row>
    <row r="4" spans="1:9" s="13" customFormat="1" x14ac:dyDescent="0.2">
      <c r="A4" s="159" t="s">
        <v>64</v>
      </c>
      <c r="B4" s="158"/>
      <c r="C4" s="160" t="str">
        <f>'Krycí list'!E9</f>
        <v>OCENĚNÝ SOUPIS PRACÍ A DODÁVEK A SLUŽEB</v>
      </c>
      <c r="D4" s="161"/>
      <c r="E4" s="161"/>
      <c r="F4" s="158"/>
      <c r="G4" s="158"/>
      <c r="H4" s="158"/>
      <c r="I4" s="160"/>
    </row>
    <row r="5" spans="1:9" s="13" customFormat="1" x14ac:dyDescent="0.2">
      <c r="A5" s="158" t="s">
        <v>72</v>
      </c>
      <c r="B5" s="158"/>
      <c r="C5" s="160" t="str">
        <f>'Krycí list'!P5</f>
        <v xml:space="preserve"> </v>
      </c>
      <c r="D5" s="161"/>
      <c r="E5" s="161"/>
      <c r="F5" s="158"/>
      <c r="G5" s="158"/>
      <c r="H5" s="158"/>
      <c r="I5" s="160"/>
    </row>
    <row r="6" spans="1:9" s="13" customFormat="1" x14ac:dyDescent="0.2">
      <c r="A6" s="158"/>
      <c r="B6" s="158"/>
      <c r="C6" s="160"/>
      <c r="D6" s="161"/>
      <c r="E6" s="161"/>
      <c r="F6" s="158"/>
      <c r="G6" s="158"/>
      <c r="H6" s="158"/>
      <c r="I6" s="160"/>
    </row>
    <row r="7" spans="1:9" s="13" customFormat="1" x14ac:dyDescent="0.2">
      <c r="A7" s="158" t="s">
        <v>66</v>
      </c>
      <c r="B7" s="158"/>
      <c r="C7" s="206" t="str">
        <f>'Krycí list'!E26</f>
        <v>Základní škola Ivanovice na Hané, okres Vyškov</v>
      </c>
      <c r="D7" s="207"/>
      <c r="E7" s="207"/>
      <c r="F7" s="158"/>
      <c r="G7" s="158"/>
      <c r="H7" s="158"/>
      <c r="I7" s="160"/>
    </row>
    <row r="8" spans="1:9" s="13" customFormat="1" x14ac:dyDescent="0.2">
      <c r="A8" s="158" t="s">
        <v>67</v>
      </c>
      <c r="B8" s="158"/>
      <c r="C8" s="206" t="str">
        <f>'Krycí list'!E28</f>
        <v xml:space="preserve"> </v>
      </c>
      <c r="D8" s="207"/>
      <c r="E8" s="161"/>
      <c r="F8" s="158"/>
      <c r="G8" s="158"/>
      <c r="H8" s="158"/>
      <c r="I8" s="160"/>
    </row>
    <row r="9" spans="1:9" s="13" customFormat="1" x14ac:dyDescent="0.2">
      <c r="A9" s="158" t="s">
        <v>68</v>
      </c>
      <c r="B9" s="158"/>
      <c r="C9" s="208">
        <f>'Krycí list'!O31</f>
        <v>0</v>
      </c>
      <c r="D9" s="207"/>
      <c r="E9" s="161"/>
      <c r="F9" s="158"/>
      <c r="G9" s="158"/>
      <c r="H9" s="158"/>
      <c r="I9" s="160"/>
    </row>
    <row r="10" spans="1:9" s="13" customFormat="1" x14ac:dyDescent="0.2">
      <c r="A10" s="158"/>
      <c r="B10" s="158"/>
      <c r="C10" s="158"/>
      <c r="D10" s="161"/>
      <c r="E10" s="161"/>
      <c r="F10" s="158"/>
      <c r="G10" s="158"/>
      <c r="H10" s="158"/>
      <c r="I10" s="158"/>
    </row>
    <row r="11" spans="1:9" s="18" customFormat="1" ht="50.25" customHeight="1" x14ac:dyDescent="0.2">
      <c r="A11" s="166" t="s">
        <v>73</v>
      </c>
      <c r="B11" s="20" t="s">
        <v>74</v>
      </c>
      <c r="C11" s="20" t="s">
        <v>75</v>
      </c>
      <c r="D11" s="20" t="s">
        <v>94</v>
      </c>
      <c r="E11" s="20" t="s">
        <v>91</v>
      </c>
      <c r="F11" s="20" t="s">
        <v>76</v>
      </c>
      <c r="G11" s="20" t="s">
        <v>77</v>
      </c>
      <c r="H11" s="20" t="s">
        <v>92</v>
      </c>
      <c r="I11" s="20" t="s">
        <v>93</v>
      </c>
    </row>
    <row r="12" spans="1:9" s="16" customFormat="1" x14ac:dyDescent="0.2">
      <c r="A12" s="167">
        <v>1</v>
      </c>
      <c r="B12" s="168">
        <v>2</v>
      </c>
      <c r="C12" s="168">
        <v>3</v>
      </c>
      <c r="D12" s="169">
        <v>4</v>
      </c>
      <c r="E12" s="169">
        <v>5</v>
      </c>
      <c r="F12" s="168">
        <v>6</v>
      </c>
      <c r="G12" s="168">
        <v>7</v>
      </c>
      <c r="H12" s="168">
        <v>8</v>
      </c>
      <c r="I12" s="168">
        <v>9</v>
      </c>
    </row>
    <row r="13" spans="1:9" x14ac:dyDescent="0.2">
      <c r="A13" s="162"/>
      <c r="B13" s="163"/>
      <c r="C13" s="163"/>
      <c r="D13" s="164"/>
      <c r="E13" s="165"/>
      <c r="F13" s="163"/>
      <c r="G13" s="162"/>
      <c r="H13" s="162"/>
      <c r="I13" s="162"/>
    </row>
    <row r="14" spans="1:9" s="7" customFormat="1" x14ac:dyDescent="0.2">
      <c r="A14" s="170"/>
      <c r="B14" s="171"/>
      <c r="C14" s="172"/>
      <c r="D14" s="173" t="s">
        <v>99</v>
      </c>
      <c r="E14" s="174" t="s">
        <v>154</v>
      </c>
      <c r="F14" s="172"/>
      <c r="G14" s="14"/>
      <c r="H14" s="14"/>
      <c r="I14" s="175">
        <f>SUBTOTAL(9,I15:I30)</f>
        <v>0</v>
      </c>
    </row>
    <row r="15" spans="1:9" s="6" customFormat="1" x14ac:dyDescent="0.2">
      <c r="A15" s="176"/>
      <c r="B15" s="177"/>
      <c r="C15" s="177"/>
      <c r="D15" s="178"/>
      <c r="E15" s="179" t="s">
        <v>82</v>
      </c>
      <c r="F15" s="177"/>
      <c r="G15" s="181"/>
      <c r="H15" s="181"/>
      <c r="I15" s="182">
        <f>SUBTOTAL(9,I16:I30)</f>
        <v>0</v>
      </c>
    </row>
    <row r="16" spans="1:9" s="6" customFormat="1" ht="90" customHeight="1" x14ac:dyDescent="0.2">
      <c r="A16" s="176">
        <v>1</v>
      </c>
      <c r="B16" s="177"/>
      <c r="C16" s="177" t="s">
        <v>96</v>
      </c>
      <c r="D16" s="178" t="s">
        <v>131</v>
      </c>
      <c r="E16" s="11" t="s">
        <v>261</v>
      </c>
      <c r="F16" s="177" t="s">
        <v>78</v>
      </c>
      <c r="G16" s="183">
        <v>2</v>
      </c>
      <c r="H16" s="184"/>
      <c r="I16" s="184">
        <f t="shared" ref="I16:I30" si="0">ROUND(G16*H16,2)</f>
        <v>0</v>
      </c>
    </row>
    <row r="17" spans="1:9" s="6" customFormat="1" ht="90" customHeight="1" x14ac:dyDescent="0.2">
      <c r="A17" s="176">
        <v>2</v>
      </c>
      <c r="B17" s="177"/>
      <c r="C17" s="177" t="s">
        <v>96</v>
      </c>
      <c r="D17" s="178" t="s">
        <v>131</v>
      </c>
      <c r="E17" s="11" t="s">
        <v>262</v>
      </c>
      <c r="F17" s="177" t="s">
        <v>78</v>
      </c>
      <c r="G17" s="183">
        <v>1</v>
      </c>
      <c r="H17" s="184"/>
      <c r="I17" s="184">
        <f t="shared" si="0"/>
        <v>0</v>
      </c>
    </row>
    <row r="18" spans="1:9" s="6" customFormat="1" ht="48.6" customHeight="1" x14ac:dyDescent="0.2">
      <c r="A18" s="176">
        <v>3</v>
      </c>
      <c r="B18" s="177"/>
      <c r="C18" s="177" t="s">
        <v>96</v>
      </c>
      <c r="D18" s="178" t="s">
        <v>132</v>
      </c>
      <c r="E18" s="11" t="s">
        <v>193</v>
      </c>
      <c r="F18" s="177" t="s">
        <v>78</v>
      </c>
      <c r="G18" s="183">
        <v>3</v>
      </c>
      <c r="H18" s="184"/>
      <c r="I18" s="184">
        <f t="shared" si="0"/>
        <v>0</v>
      </c>
    </row>
    <row r="19" spans="1:9" s="6" customFormat="1" ht="76.900000000000006" customHeight="1" x14ac:dyDescent="0.2">
      <c r="A19" s="176">
        <v>4</v>
      </c>
      <c r="B19" s="177"/>
      <c r="C19" s="177" t="s">
        <v>96</v>
      </c>
      <c r="D19" s="178" t="s">
        <v>133</v>
      </c>
      <c r="E19" s="11" t="s">
        <v>219</v>
      </c>
      <c r="F19" s="177" t="s">
        <v>78</v>
      </c>
      <c r="G19" s="183">
        <v>3</v>
      </c>
      <c r="H19" s="184"/>
      <c r="I19" s="184">
        <f t="shared" si="0"/>
        <v>0</v>
      </c>
    </row>
    <row r="20" spans="1:9" s="6" customFormat="1" ht="93.6" customHeight="1" x14ac:dyDescent="0.2">
      <c r="A20" s="176">
        <v>5</v>
      </c>
      <c r="B20" s="177"/>
      <c r="C20" s="177" t="s">
        <v>96</v>
      </c>
      <c r="D20" s="178" t="s">
        <v>134</v>
      </c>
      <c r="E20" s="11" t="s">
        <v>238</v>
      </c>
      <c r="F20" s="177" t="s">
        <v>78</v>
      </c>
      <c r="G20" s="183">
        <v>1</v>
      </c>
      <c r="H20" s="184"/>
      <c r="I20" s="184">
        <f t="shared" si="0"/>
        <v>0</v>
      </c>
    </row>
    <row r="21" spans="1:9" s="6" customFormat="1" ht="88.15" customHeight="1" x14ac:dyDescent="0.2">
      <c r="A21" s="176">
        <v>6</v>
      </c>
      <c r="B21" s="177"/>
      <c r="C21" s="177" t="s">
        <v>96</v>
      </c>
      <c r="D21" s="178" t="s">
        <v>148</v>
      </c>
      <c r="E21" s="11" t="s">
        <v>263</v>
      </c>
      <c r="F21" s="177" t="s">
        <v>78</v>
      </c>
      <c r="G21" s="183">
        <v>1</v>
      </c>
      <c r="H21" s="184"/>
      <c r="I21" s="184">
        <f t="shared" si="0"/>
        <v>0</v>
      </c>
    </row>
    <row r="22" spans="1:9" s="6" customFormat="1" ht="46.15" customHeight="1" x14ac:dyDescent="0.2">
      <c r="A22" s="176">
        <v>7</v>
      </c>
      <c r="B22" s="177"/>
      <c r="C22" s="177" t="s">
        <v>96</v>
      </c>
      <c r="D22" s="178" t="s">
        <v>149</v>
      </c>
      <c r="E22" s="11" t="s">
        <v>264</v>
      </c>
      <c r="F22" s="177" t="s">
        <v>78</v>
      </c>
      <c r="G22" s="183">
        <v>1</v>
      </c>
      <c r="H22" s="184"/>
      <c r="I22" s="184">
        <f t="shared" si="0"/>
        <v>0</v>
      </c>
    </row>
    <row r="23" spans="1:9" s="6" customFormat="1" ht="87" customHeight="1" x14ac:dyDescent="0.2">
      <c r="A23" s="176">
        <v>8</v>
      </c>
      <c r="B23" s="177"/>
      <c r="C23" s="177" t="s">
        <v>96</v>
      </c>
      <c r="D23" s="178" t="s">
        <v>134</v>
      </c>
      <c r="E23" s="11" t="s">
        <v>265</v>
      </c>
      <c r="F23" s="177" t="s">
        <v>78</v>
      </c>
      <c r="G23" s="183">
        <v>1</v>
      </c>
      <c r="H23" s="184"/>
      <c r="I23" s="184">
        <f t="shared" si="0"/>
        <v>0</v>
      </c>
    </row>
    <row r="24" spans="1:9" s="6" customFormat="1" ht="47.45" customHeight="1" x14ac:dyDescent="0.2">
      <c r="A24" s="176">
        <v>9</v>
      </c>
      <c r="B24" s="177"/>
      <c r="C24" s="177" t="s">
        <v>96</v>
      </c>
      <c r="D24" s="178" t="s">
        <v>149</v>
      </c>
      <c r="E24" s="11" t="s">
        <v>237</v>
      </c>
      <c r="F24" s="177" t="s">
        <v>78</v>
      </c>
      <c r="G24" s="183">
        <v>1</v>
      </c>
      <c r="H24" s="184"/>
      <c r="I24" s="184">
        <f t="shared" si="0"/>
        <v>0</v>
      </c>
    </row>
    <row r="25" spans="1:9" s="6" customFormat="1" ht="204" x14ac:dyDescent="0.2">
      <c r="A25" s="176">
        <v>10</v>
      </c>
      <c r="B25" s="177"/>
      <c r="C25" s="177" t="s">
        <v>96</v>
      </c>
      <c r="D25" s="191" t="s">
        <v>116</v>
      </c>
      <c r="E25" s="11" t="s">
        <v>283</v>
      </c>
      <c r="F25" s="177" t="s">
        <v>78</v>
      </c>
      <c r="G25" s="183">
        <v>1</v>
      </c>
      <c r="H25" s="184"/>
      <c r="I25" s="184">
        <f t="shared" si="0"/>
        <v>0</v>
      </c>
    </row>
    <row r="26" spans="1:9" s="6" customFormat="1" ht="37.9" customHeight="1" x14ac:dyDescent="0.2">
      <c r="A26" s="176">
        <v>11</v>
      </c>
      <c r="B26" s="177"/>
      <c r="C26" s="177" t="s">
        <v>96</v>
      </c>
      <c r="D26" s="191" t="s">
        <v>121</v>
      </c>
      <c r="E26" s="11" t="s">
        <v>198</v>
      </c>
      <c r="F26" s="177" t="s">
        <v>78</v>
      </c>
      <c r="G26" s="183">
        <v>1</v>
      </c>
      <c r="H26" s="184"/>
      <c r="I26" s="184">
        <f t="shared" si="0"/>
        <v>0</v>
      </c>
    </row>
    <row r="27" spans="1:9" s="6" customFormat="1" ht="32.450000000000003" customHeight="1" x14ac:dyDescent="0.2">
      <c r="A27" s="176">
        <v>12</v>
      </c>
      <c r="B27" s="177"/>
      <c r="C27" s="177" t="s">
        <v>96</v>
      </c>
      <c r="D27" s="191" t="s">
        <v>151</v>
      </c>
      <c r="E27" s="11" t="s">
        <v>196</v>
      </c>
      <c r="F27" s="177" t="s">
        <v>78</v>
      </c>
      <c r="G27" s="183">
        <v>1</v>
      </c>
      <c r="H27" s="184"/>
      <c r="I27" s="184">
        <f t="shared" si="0"/>
        <v>0</v>
      </c>
    </row>
    <row r="28" spans="1:9" s="6" customFormat="1" ht="89.25" x14ac:dyDescent="0.2">
      <c r="A28" s="176">
        <v>13</v>
      </c>
      <c r="B28" s="177"/>
      <c r="C28" s="177" t="s">
        <v>96</v>
      </c>
      <c r="D28" s="178" t="s">
        <v>126</v>
      </c>
      <c r="E28" s="11" t="s">
        <v>282</v>
      </c>
      <c r="F28" s="177" t="s">
        <v>78</v>
      </c>
      <c r="G28" s="183">
        <v>3</v>
      </c>
      <c r="H28" s="184"/>
      <c r="I28" s="184">
        <f t="shared" si="0"/>
        <v>0</v>
      </c>
    </row>
    <row r="29" spans="1:9" s="6" customFormat="1" ht="33" customHeight="1" x14ac:dyDescent="0.2">
      <c r="A29" s="176">
        <v>14</v>
      </c>
      <c r="B29" s="177"/>
      <c r="C29" s="177" t="s">
        <v>96</v>
      </c>
      <c r="D29" s="178" t="s">
        <v>150</v>
      </c>
      <c r="E29" s="11" t="s">
        <v>195</v>
      </c>
      <c r="F29" s="177" t="s">
        <v>78</v>
      </c>
      <c r="G29" s="183">
        <v>1</v>
      </c>
      <c r="H29" s="184"/>
      <c r="I29" s="184">
        <f t="shared" si="0"/>
        <v>0</v>
      </c>
    </row>
    <row r="30" spans="1:9" s="6" customFormat="1" x14ac:dyDescent="0.2">
      <c r="A30" s="176">
        <v>15</v>
      </c>
      <c r="B30" s="177"/>
      <c r="C30" s="177" t="s">
        <v>96</v>
      </c>
      <c r="D30" s="178" t="s">
        <v>152</v>
      </c>
      <c r="E30" s="11" t="s">
        <v>266</v>
      </c>
      <c r="F30" s="177" t="s">
        <v>78</v>
      </c>
      <c r="G30" s="183">
        <v>1</v>
      </c>
      <c r="H30" s="184"/>
      <c r="I30" s="184">
        <f t="shared" si="0"/>
        <v>0</v>
      </c>
    </row>
    <row r="31" spans="1:9" x14ac:dyDescent="0.2">
      <c r="A31" s="185"/>
      <c r="B31" s="186"/>
      <c r="C31" s="186"/>
      <c r="D31" s="187"/>
      <c r="E31" s="188" t="s">
        <v>95</v>
      </c>
      <c r="F31" s="186"/>
      <c r="G31" s="189"/>
      <c r="H31" s="189"/>
      <c r="I31" s="190">
        <f>SUBTOTAL(9,I14:I30)</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file>

<file path=customXml/itemProps1.xml><?xml version="1.0" encoding="utf-8"?>
<ds:datastoreItem xmlns:ds="http://schemas.openxmlformats.org/officeDocument/2006/customXml" ds:itemID="{1A117082-AE84-45DC-B4B1-E854891D3B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27</vt:i4>
      </vt:variant>
    </vt:vector>
  </HeadingPairs>
  <TitlesOfParts>
    <vt:vector size="43" baseType="lpstr">
      <vt:lpstr>Krycí list</vt:lpstr>
      <vt:lpstr>Rekapitulace</vt:lpstr>
      <vt:lpstr>Učebna informatiky 0.27a</vt:lpstr>
      <vt:lpstr>Cvičná kuchyň 0.36</vt:lpstr>
      <vt:lpstr>Jazyková učebna 0.39</vt:lpstr>
      <vt:lpstr>Kabinet 0.42</vt:lpstr>
      <vt:lpstr>Učebna přírodopisu 1.10</vt:lpstr>
      <vt:lpstr>Kabinet přírodopisu 1.11</vt:lpstr>
      <vt:lpstr>Kabinet cizích jazyků 1.12</vt:lpstr>
      <vt:lpstr>Jazyková učebna 1.14</vt:lpstr>
      <vt:lpstr>Kabinet informatiky 1.16</vt:lpstr>
      <vt:lpstr>Učebna fyziky 2.6</vt:lpstr>
      <vt:lpstr>Kabinet fyziky 2.7</vt:lpstr>
      <vt:lpstr>Učebna chemie 2.10</vt:lpstr>
      <vt:lpstr>Kabinet chemie 2.11</vt:lpstr>
      <vt:lpstr>#Figury</vt:lpstr>
      <vt:lpstr>'Cvičná kuchyň 0.36'!Názvy_tisku</vt:lpstr>
      <vt:lpstr>'Jazyková učebna 0.39'!Názvy_tisku</vt:lpstr>
      <vt:lpstr>'Jazyková učebna 1.14'!Názvy_tisku</vt:lpstr>
      <vt:lpstr>'Kabinet 0.42'!Názvy_tisku</vt:lpstr>
      <vt:lpstr>'Kabinet cizích jazyků 1.12'!Názvy_tisku</vt:lpstr>
      <vt:lpstr>'Kabinet fyziky 2.7'!Názvy_tisku</vt:lpstr>
      <vt:lpstr>'Kabinet chemie 2.11'!Názvy_tisku</vt:lpstr>
      <vt:lpstr>'Kabinet informatiky 1.16'!Názvy_tisku</vt:lpstr>
      <vt:lpstr>'Kabinet přírodopisu 1.11'!Názvy_tisku</vt:lpstr>
      <vt:lpstr>Rekapitulace!Názvy_tisku</vt:lpstr>
      <vt:lpstr>'Učebna fyziky 2.6'!Názvy_tisku</vt:lpstr>
      <vt:lpstr>'Učebna chemie 2.10'!Názvy_tisku</vt:lpstr>
      <vt:lpstr>'Učebna informatiky 0.27a'!Názvy_tisku</vt:lpstr>
      <vt:lpstr>'Učebna přírodopisu 1.10'!Názvy_tisku</vt:lpstr>
      <vt:lpstr>'Cvičná kuchyň 0.36'!Oblast_tisku</vt:lpstr>
      <vt:lpstr>'Jazyková učebna 0.39'!Oblast_tisku</vt:lpstr>
      <vt:lpstr>'Jazyková učebna 1.14'!Oblast_tisku</vt:lpstr>
      <vt:lpstr>'Kabinet 0.42'!Oblast_tisku</vt:lpstr>
      <vt:lpstr>'Kabinet cizích jazyků 1.12'!Oblast_tisku</vt:lpstr>
      <vt:lpstr>'Kabinet fyziky 2.7'!Oblast_tisku</vt:lpstr>
      <vt:lpstr>'Kabinet chemie 2.11'!Oblast_tisku</vt:lpstr>
      <vt:lpstr>'Kabinet informatiky 1.16'!Oblast_tisku</vt:lpstr>
      <vt:lpstr>'Kabinet přírodopisu 1.11'!Oblast_tisku</vt:lpstr>
      <vt:lpstr>'Učebna fyziky 2.6'!Oblast_tisku</vt:lpstr>
      <vt:lpstr>'Učebna chemie 2.10'!Oblast_tisku</vt:lpstr>
      <vt:lpstr>'Učebna informatiky 0.27a'!Oblast_tisku</vt:lpstr>
      <vt:lpstr>'Učebna přírodopisu 1.10'!Oblast_tisku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dc:creator>
  <cp:lastModifiedBy>Sebastian Fenyk</cp:lastModifiedBy>
  <cp:lastPrinted>2019-11-21T13:12:23Z</cp:lastPrinted>
  <dcterms:created xsi:type="dcterms:W3CDTF">2006-04-27T05:25:48Z</dcterms:created>
  <dcterms:modified xsi:type="dcterms:W3CDTF">2025-03-25T11:42:58Z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1029	1029</vt:lpwstr>
  </property>
</Properties>
</file>