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S:\Technicka dokumentace\Technická řešení\Projekty PASCO a ROBOTEL\Vzorové projekty škol\ZŠ Ivanovice na Hané\21DEPRJ00198\PR3_odevzdaná - revize 5\Výkazy pro agenturu\"/>
    </mc:Choice>
  </mc:AlternateContent>
  <xr:revisionPtr revIDLastSave="0" documentId="13_ncr:1_{0D9C56CF-EE8E-4F11-8FC5-2885FE56A89C}" xr6:coauthVersionLast="47" xr6:coauthVersionMax="47" xr10:uidLastSave="{00000000-0000-0000-0000-000000000000}"/>
  <bookViews>
    <workbookView xWindow="2340" yWindow="2340" windowWidth="38700" windowHeight="15345" tabRatio="879" xr2:uid="{00000000-000D-0000-FFFF-FFFF00000000}"/>
  </bookViews>
  <sheets>
    <sheet name="Krycí list" sheetId="1" r:id="rId1"/>
    <sheet name="Rekapitulace" sheetId="2" r:id="rId2"/>
    <sheet name="Cvičná kuchyň 0.36" sheetId="7" r:id="rId3"/>
    <sheet name="Jazyková učebna 0.39" sheetId="8" r:id="rId4"/>
    <sheet name="Učebna přírodopisu 1.10" sheetId="9" r:id="rId5"/>
    <sheet name="Kabinet informatiky 1.16" sheetId="10" r:id="rId6"/>
    <sheet name="Učebna fyziky 2.6" sheetId="11" r:id="rId7"/>
    <sheet name="Učebna chemie 2.10" sheetId="12" r:id="rId8"/>
    <sheet name="Kabinet chemie 2.11" sheetId="13" r:id="rId9"/>
    <sheet name="#Figury" sheetId="4" state="hidden" r:id="rId10"/>
  </sheets>
  <definedNames>
    <definedName name="_xlnm.Print_Titles" localSheetId="2">'Cvičná kuchyň 0.36'!$11:$13</definedName>
    <definedName name="_xlnm.Print_Titles" localSheetId="3">'Jazyková učebna 0.39'!$11:$13</definedName>
    <definedName name="_xlnm.Print_Titles" localSheetId="8">'Kabinet chemie 2.11'!$11:$13</definedName>
    <definedName name="_xlnm.Print_Titles" localSheetId="5">'Kabinet informatiky 1.16'!$11:$13</definedName>
    <definedName name="_xlnm.Print_Titles" localSheetId="1">Rekapitulace!$11:$13</definedName>
    <definedName name="_xlnm.Print_Titles" localSheetId="6">'Učebna fyziky 2.6'!$11:$13</definedName>
    <definedName name="_xlnm.Print_Titles" localSheetId="7">'Učebna chemie 2.10'!$11:$13</definedName>
    <definedName name="_xlnm.Print_Titles" localSheetId="4">'Učebna přírodopisu 1.10'!$11:$13</definedName>
    <definedName name="_xlnm.Print_Area" localSheetId="2">'Cvičná kuchyň 0.36'!$A$1:$I$17</definedName>
    <definedName name="_xlnm.Print_Area" localSheetId="3">'Jazyková učebna 0.39'!$A$1:$I$29</definedName>
    <definedName name="_xlnm.Print_Area" localSheetId="8">'Kabinet chemie 2.11'!$A$1:$I$61</definedName>
    <definedName name="_xlnm.Print_Area" localSheetId="5">'Kabinet informatiky 1.16'!$A$1:$I$28</definedName>
    <definedName name="_xlnm.Print_Area" localSheetId="6">'Učebna fyziky 2.6'!$A$1:$I$75</definedName>
    <definedName name="_xlnm.Print_Area" localSheetId="7">'Učebna chemie 2.10'!$A$1:$I$50</definedName>
    <definedName name="_xlnm.Print_Area" localSheetId="4">'Učebna přírodopisu 1.10'!$A$1:$I$49</definedName>
    <definedName name="Z_65E3123D_ED26_44E3_A414_09EEEF825484_.wvu.Cols" localSheetId="2" hidden="1">'Cvičná kuchyň 0.36'!#REF!,'Cvičná kuchyň 0.36'!#REF!,'Cvičná kuchyň 0.36'!#REF!</definedName>
    <definedName name="Z_65E3123D_ED26_44E3_A414_09EEEF825484_.wvu.Cols" localSheetId="3" hidden="1">'Jazyková učebna 0.39'!#REF!,'Jazyková učebna 0.39'!#REF!,'Jazyková učebna 0.39'!#REF!</definedName>
    <definedName name="Z_65E3123D_ED26_44E3_A414_09EEEF825484_.wvu.Cols" localSheetId="8" hidden="1">'Kabinet chemie 2.11'!#REF!,'Kabinet chemie 2.11'!#REF!,'Kabinet chemie 2.11'!#REF!</definedName>
    <definedName name="Z_65E3123D_ED26_44E3_A414_09EEEF825484_.wvu.Cols" localSheetId="5" hidden="1">'Kabinet informatiky 1.16'!#REF!,'Kabinet informatiky 1.16'!#REF!,'Kabinet informatiky 1.16'!#REF!</definedName>
    <definedName name="Z_65E3123D_ED26_44E3_A414_09EEEF825484_.wvu.Cols" localSheetId="1" hidden="1">Rekapitulace!#REF!</definedName>
    <definedName name="Z_65E3123D_ED26_44E3_A414_09EEEF825484_.wvu.Cols" localSheetId="6" hidden="1">'Učebna fyziky 2.6'!#REF!,'Učebna fyziky 2.6'!#REF!,'Učebna fyziky 2.6'!#REF!</definedName>
    <definedName name="Z_65E3123D_ED26_44E3_A414_09EEEF825484_.wvu.Cols" localSheetId="7" hidden="1">'Učebna chemie 2.10'!#REF!,'Učebna chemie 2.10'!#REF!,'Učebna chemie 2.10'!#REF!</definedName>
    <definedName name="Z_65E3123D_ED26_44E3_A414_09EEEF825484_.wvu.Cols" localSheetId="4" hidden="1">'Učebna přírodopisu 1.10'!#REF!,'Učebna přírodopisu 1.10'!#REF!,'Učebna přírodopisu 1.10'!#REF!</definedName>
    <definedName name="Z_65E3123D_ED26_44E3_A414_09EEEF825484_.wvu.PrintArea" localSheetId="2" hidden="1">'Cvičná kuchyň 0.36'!$A$1:$I$17</definedName>
    <definedName name="Z_65E3123D_ED26_44E3_A414_09EEEF825484_.wvu.PrintArea" localSheetId="3" hidden="1">'Jazyková učebna 0.39'!$A$1:$I$29</definedName>
    <definedName name="Z_65E3123D_ED26_44E3_A414_09EEEF825484_.wvu.PrintArea" localSheetId="8" hidden="1">'Kabinet chemie 2.11'!$A$1:$I$61</definedName>
    <definedName name="Z_65E3123D_ED26_44E3_A414_09EEEF825484_.wvu.PrintArea" localSheetId="5" hidden="1">'Kabinet informatiky 1.16'!$A$1:$I$28</definedName>
    <definedName name="Z_65E3123D_ED26_44E3_A414_09EEEF825484_.wvu.PrintArea" localSheetId="6" hidden="1">'Učebna fyziky 2.6'!$A$1:$I$75</definedName>
    <definedName name="Z_65E3123D_ED26_44E3_A414_09EEEF825484_.wvu.PrintArea" localSheetId="7" hidden="1">'Učebna chemie 2.10'!$A$1:$I$50</definedName>
    <definedName name="Z_65E3123D_ED26_44E3_A414_09EEEF825484_.wvu.PrintArea" localSheetId="4" hidden="1">'Učebna přírodopisu 1.10'!$A$1:$I$49</definedName>
    <definedName name="Z_65E3123D_ED26_44E3_A414_09EEEF825484_.wvu.PrintTitles" localSheetId="2" hidden="1">'Cvičná kuchyň 0.36'!$11:$13</definedName>
    <definedName name="Z_65E3123D_ED26_44E3_A414_09EEEF825484_.wvu.PrintTitles" localSheetId="3" hidden="1">'Jazyková učebna 0.39'!$11:$13</definedName>
    <definedName name="Z_65E3123D_ED26_44E3_A414_09EEEF825484_.wvu.PrintTitles" localSheetId="8" hidden="1">'Kabinet chemie 2.11'!$11:$13</definedName>
    <definedName name="Z_65E3123D_ED26_44E3_A414_09EEEF825484_.wvu.PrintTitles" localSheetId="5" hidden="1">'Kabinet informatiky 1.16'!$11:$13</definedName>
    <definedName name="Z_65E3123D_ED26_44E3_A414_09EEEF825484_.wvu.PrintTitles" localSheetId="1" hidden="1">Rekapitulace!$11:$13</definedName>
    <definedName name="Z_65E3123D_ED26_44E3_A414_09EEEF825484_.wvu.PrintTitles" localSheetId="6" hidden="1">'Učebna fyziky 2.6'!$11:$13</definedName>
    <definedName name="Z_65E3123D_ED26_44E3_A414_09EEEF825484_.wvu.PrintTitles" localSheetId="7" hidden="1">'Učebna chemie 2.10'!$11:$13</definedName>
    <definedName name="Z_65E3123D_ED26_44E3_A414_09EEEF825484_.wvu.PrintTitles" localSheetId="4" hidden="1">'Učebna přírodopisu 1.10'!$11:$13</definedName>
    <definedName name="Z_65E3123D_ED26_44E3_A414_09EEEF825484_.wvu.Rows" localSheetId="2" hidden="1">'Cvičná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definedName>
    <definedName name="Z_65E3123D_ED26_44E3_A414_09EEEF825484_.wvu.Rows" localSheetId="3" hidden="1">'Jazyková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definedName>
    <definedName name="Z_65E3123D_ED26_44E3_A414_09EEEF825484_.wvu.Rows" localSheetId="8" hidden="1">'Kabinet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definedName>
    <definedName name="Z_65E3123D_ED26_44E3_A414_09EEEF825484_.wvu.Rows" localSheetId="5" hidden="1">'Kabinet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definedName>
    <definedName name="Z_65E3123D_ED26_44E3_A414_09EEEF825484_.wvu.Rows" localSheetId="0" hidden="1">'Krycí list'!$1:$1,'Krycí list'!$3:$3,'Krycí list'!$6:$6,'Krycí list'!$8:$8,'Krycí list'!$10:$24</definedName>
    <definedName name="Z_65E3123D_ED26_44E3_A414_09EEEF825484_.wvu.Rows" localSheetId="6" hidden="1">'Učebna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definedName>
    <definedName name="Z_65E3123D_ED26_44E3_A414_09EEEF825484_.wvu.Rows" localSheetId="7" hidden="1">'Učebna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definedName>
    <definedName name="Z_65E3123D_ED26_44E3_A414_09EEEF825484_.wvu.Rows" localSheetId="4" hidden="1">'Učebna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definedName>
    <definedName name="Z_82B4F4D9_5370_4303_A97E_2A49E01AF629_.wvu.Cols" localSheetId="2" hidden="1">'Cvičná kuchyň 0.36'!#REF!,'Cvičná kuchyň 0.36'!#REF!,'Cvičná kuchyň 0.36'!#REF!</definedName>
    <definedName name="Z_82B4F4D9_5370_4303_A97E_2A49E01AF629_.wvu.Cols" localSheetId="3" hidden="1">'Jazyková učebna 0.39'!#REF!,'Jazyková učebna 0.39'!#REF!,'Jazyková učebna 0.39'!#REF!</definedName>
    <definedName name="Z_82B4F4D9_5370_4303_A97E_2A49E01AF629_.wvu.Cols" localSheetId="8" hidden="1">'Kabinet chemie 2.11'!#REF!,'Kabinet chemie 2.11'!#REF!,'Kabinet chemie 2.11'!#REF!</definedName>
    <definedName name="Z_82B4F4D9_5370_4303_A97E_2A49E01AF629_.wvu.Cols" localSheetId="5" hidden="1">'Kabinet informatiky 1.16'!#REF!,'Kabinet informatiky 1.16'!#REF!,'Kabinet informatiky 1.16'!#REF!</definedName>
    <definedName name="Z_82B4F4D9_5370_4303_A97E_2A49E01AF629_.wvu.Cols" localSheetId="1" hidden="1">Rekapitulace!#REF!</definedName>
    <definedName name="Z_82B4F4D9_5370_4303_A97E_2A49E01AF629_.wvu.Cols" localSheetId="6" hidden="1">'Učebna fyziky 2.6'!#REF!,'Učebna fyziky 2.6'!#REF!,'Učebna fyziky 2.6'!#REF!</definedName>
    <definedName name="Z_82B4F4D9_5370_4303_A97E_2A49E01AF629_.wvu.Cols" localSheetId="7" hidden="1">'Učebna chemie 2.10'!#REF!,'Učebna chemie 2.10'!#REF!,'Učebna chemie 2.10'!#REF!</definedName>
    <definedName name="Z_82B4F4D9_5370_4303_A97E_2A49E01AF629_.wvu.Cols" localSheetId="4" hidden="1">'Učebna přírodopisu 1.10'!#REF!,'Učebna přírodopisu 1.10'!#REF!,'Učebna přírodopisu 1.10'!#REF!</definedName>
    <definedName name="Z_82B4F4D9_5370_4303_A97E_2A49E01AF629_.wvu.PrintArea" localSheetId="2" hidden="1">'Cvičná kuchyň 0.36'!$A$1:$I$17</definedName>
    <definedName name="Z_82B4F4D9_5370_4303_A97E_2A49E01AF629_.wvu.PrintArea" localSheetId="3" hidden="1">'Jazyková učebna 0.39'!$A$1:$I$29</definedName>
    <definedName name="Z_82B4F4D9_5370_4303_A97E_2A49E01AF629_.wvu.PrintArea" localSheetId="8" hidden="1">'Kabinet chemie 2.11'!$A$1:$I$61</definedName>
    <definedName name="Z_82B4F4D9_5370_4303_A97E_2A49E01AF629_.wvu.PrintArea" localSheetId="5" hidden="1">'Kabinet informatiky 1.16'!$A$1:$I$28</definedName>
    <definedName name="Z_82B4F4D9_5370_4303_A97E_2A49E01AF629_.wvu.PrintArea" localSheetId="6" hidden="1">'Učebna fyziky 2.6'!$A$1:$I$75</definedName>
    <definedName name="Z_82B4F4D9_5370_4303_A97E_2A49E01AF629_.wvu.PrintArea" localSheetId="7" hidden="1">'Učebna chemie 2.10'!$A$1:$I$50</definedName>
    <definedName name="Z_82B4F4D9_5370_4303_A97E_2A49E01AF629_.wvu.PrintArea" localSheetId="4" hidden="1">'Učebna přírodopisu 1.10'!$A$1:$I$49</definedName>
    <definedName name="Z_82B4F4D9_5370_4303_A97E_2A49E01AF629_.wvu.PrintTitles" localSheetId="2" hidden="1">'Cvičná kuchyň 0.36'!$11:$13</definedName>
    <definedName name="Z_82B4F4D9_5370_4303_A97E_2A49E01AF629_.wvu.PrintTitles" localSheetId="3" hidden="1">'Jazyková učebna 0.39'!$11:$13</definedName>
    <definedName name="Z_82B4F4D9_5370_4303_A97E_2A49E01AF629_.wvu.PrintTitles" localSheetId="8" hidden="1">'Kabinet chemie 2.11'!$11:$13</definedName>
    <definedName name="Z_82B4F4D9_5370_4303_A97E_2A49E01AF629_.wvu.PrintTitles" localSheetId="5" hidden="1">'Kabinet informatiky 1.16'!$11:$13</definedName>
    <definedName name="Z_82B4F4D9_5370_4303_A97E_2A49E01AF629_.wvu.PrintTitles" localSheetId="1" hidden="1">Rekapitulace!$11:$13</definedName>
    <definedName name="Z_82B4F4D9_5370_4303_A97E_2A49E01AF629_.wvu.PrintTitles" localSheetId="6" hidden="1">'Učebna fyziky 2.6'!$11:$13</definedName>
    <definedName name="Z_82B4F4D9_5370_4303_A97E_2A49E01AF629_.wvu.PrintTitles" localSheetId="7" hidden="1">'Učebna chemie 2.10'!$11:$13</definedName>
    <definedName name="Z_82B4F4D9_5370_4303_A97E_2A49E01AF629_.wvu.PrintTitles" localSheetId="4" hidden="1">'Učebna přírodopisu 1.10'!$11:$13</definedName>
    <definedName name="Z_82B4F4D9_5370_4303_A97E_2A49E01AF629_.wvu.Rows" localSheetId="2" hidden="1">'Cvičná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definedName>
    <definedName name="Z_82B4F4D9_5370_4303_A97E_2A49E01AF629_.wvu.Rows" localSheetId="3" hidden="1">'Jazyková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definedName>
    <definedName name="Z_82B4F4D9_5370_4303_A97E_2A49E01AF629_.wvu.Rows" localSheetId="8" hidden="1">'Kabinet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definedName>
    <definedName name="Z_82B4F4D9_5370_4303_A97E_2A49E01AF629_.wvu.Rows" localSheetId="5" hidden="1">'Kabinet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definedName>
    <definedName name="Z_82B4F4D9_5370_4303_A97E_2A49E01AF629_.wvu.Rows" localSheetId="0" hidden="1">'Krycí list'!$1:$1,'Krycí list'!$3:$3,'Krycí list'!$6:$6,'Krycí list'!$8:$8,'Krycí list'!$10:$24</definedName>
    <definedName name="Z_82B4F4D9_5370_4303_A97E_2A49E01AF629_.wvu.Rows" localSheetId="6" hidden="1">'Učebna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definedName>
    <definedName name="Z_82B4F4D9_5370_4303_A97E_2A49E01AF629_.wvu.Rows" localSheetId="7" hidden="1">'Učebna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definedName>
    <definedName name="Z_82B4F4D9_5370_4303_A97E_2A49E01AF629_.wvu.Rows" localSheetId="4" hidden="1">'Učebna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definedName>
    <definedName name="Z_D6CFA044_0C8C_4ECE_96A2_AFF3DD5E0425_.wvu.Cols" localSheetId="2" hidden="1">'Cvičná kuchyň 0.36'!#REF!,'Cvičná kuchyň 0.36'!#REF!,'Cvičná kuchyň 0.36'!#REF!</definedName>
    <definedName name="Z_D6CFA044_0C8C_4ECE_96A2_AFF3DD5E0425_.wvu.Cols" localSheetId="3" hidden="1">'Jazyková učebna 0.39'!#REF!,'Jazyková učebna 0.39'!#REF!,'Jazyková učebna 0.39'!#REF!</definedName>
    <definedName name="Z_D6CFA044_0C8C_4ECE_96A2_AFF3DD5E0425_.wvu.Cols" localSheetId="8" hidden="1">'Kabinet chemie 2.11'!#REF!,'Kabinet chemie 2.11'!#REF!,'Kabinet chemie 2.11'!#REF!</definedName>
    <definedName name="Z_D6CFA044_0C8C_4ECE_96A2_AFF3DD5E0425_.wvu.Cols" localSheetId="5" hidden="1">'Kabinet informatiky 1.16'!#REF!,'Kabinet informatiky 1.16'!#REF!,'Kabinet informatiky 1.16'!#REF!</definedName>
    <definedName name="Z_D6CFA044_0C8C_4ECE_96A2_AFF3DD5E0425_.wvu.Cols" localSheetId="1" hidden="1">Rekapitulace!#REF!</definedName>
    <definedName name="Z_D6CFA044_0C8C_4ECE_96A2_AFF3DD5E0425_.wvu.Cols" localSheetId="6" hidden="1">'Učebna fyziky 2.6'!#REF!,'Učebna fyziky 2.6'!#REF!,'Učebna fyziky 2.6'!#REF!</definedName>
    <definedName name="Z_D6CFA044_0C8C_4ECE_96A2_AFF3DD5E0425_.wvu.Cols" localSheetId="7" hidden="1">'Učebna chemie 2.10'!#REF!,'Učebna chemie 2.10'!#REF!,'Učebna chemie 2.10'!#REF!</definedName>
    <definedName name="Z_D6CFA044_0C8C_4ECE_96A2_AFF3DD5E0425_.wvu.Cols" localSheetId="4" hidden="1">'Učebna přírodopisu 1.10'!#REF!,'Učebna přírodopisu 1.10'!#REF!,'Učebna přírodopisu 1.10'!#REF!</definedName>
    <definedName name="Z_D6CFA044_0C8C_4ECE_96A2_AFF3DD5E0425_.wvu.PrintArea" localSheetId="2" hidden="1">'Cvičná kuchyň 0.36'!$A$1:$I$17</definedName>
    <definedName name="Z_D6CFA044_0C8C_4ECE_96A2_AFF3DD5E0425_.wvu.PrintArea" localSheetId="3" hidden="1">'Jazyková učebna 0.39'!$A$1:$I$29</definedName>
    <definedName name="Z_D6CFA044_0C8C_4ECE_96A2_AFF3DD5E0425_.wvu.PrintArea" localSheetId="8" hidden="1">'Kabinet chemie 2.11'!$A$1:$I$61</definedName>
    <definedName name="Z_D6CFA044_0C8C_4ECE_96A2_AFF3DD5E0425_.wvu.PrintArea" localSheetId="5" hidden="1">'Kabinet informatiky 1.16'!$A$1:$I$28</definedName>
    <definedName name="Z_D6CFA044_0C8C_4ECE_96A2_AFF3DD5E0425_.wvu.PrintArea" localSheetId="6" hidden="1">'Učebna fyziky 2.6'!$A$1:$I$75</definedName>
    <definedName name="Z_D6CFA044_0C8C_4ECE_96A2_AFF3DD5E0425_.wvu.PrintArea" localSheetId="7" hidden="1">'Učebna chemie 2.10'!$A$1:$I$50</definedName>
    <definedName name="Z_D6CFA044_0C8C_4ECE_96A2_AFF3DD5E0425_.wvu.PrintArea" localSheetId="4" hidden="1">'Učebna přírodopisu 1.10'!$A$1:$I$49</definedName>
    <definedName name="Z_D6CFA044_0C8C_4ECE_96A2_AFF3DD5E0425_.wvu.PrintTitles" localSheetId="2" hidden="1">'Cvičná kuchyň 0.36'!$11:$13</definedName>
    <definedName name="Z_D6CFA044_0C8C_4ECE_96A2_AFF3DD5E0425_.wvu.PrintTitles" localSheetId="3" hidden="1">'Jazyková učebna 0.39'!$11:$13</definedName>
    <definedName name="Z_D6CFA044_0C8C_4ECE_96A2_AFF3DD5E0425_.wvu.PrintTitles" localSheetId="8" hidden="1">'Kabinet chemie 2.11'!$11:$13</definedName>
    <definedName name="Z_D6CFA044_0C8C_4ECE_96A2_AFF3DD5E0425_.wvu.PrintTitles" localSheetId="5" hidden="1">'Kabinet informatiky 1.16'!$11:$13</definedName>
    <definedName name="Z_D6CFA044_0C8C_4ECE_96A2_AFF3DD5E0425_.wvu.PrintTitles" localSheetId="1" hidden="1">Rekapitulace!$11:$13</definedName>
    <definedName name="Z_D6CFA044_0C8C_4ECE_96A2_AFF3DD5E0425_.wvu.PrintTitles" localSheetId="6" hidden="1">'Učebna fyziky 2.6'!$11:$13</definedName>
    <definedName name="Z_D6CFA044_0C8C_4ECE_96A2_AFF3DD5E0425_.wvu.PrintTitles" localSheetId="7" hidden="1">'Učebna chemie 2.10'!$11:$13</definedName>
    <definedName name="Z_D6CFA044_0C8C_4ECE_96A2_AFF3DD5E0425_.wvu.PrintTitles" localSheetId="4" hidden="1">'Učebna přírodopisu 1.10'!$11:$13</definedName>
    <definedName name="Z_D6CFA044_0C8C_4ECE_96A2_AFF3DD5E0425_.wvu.Rows" localSheetId="2" hidden="1">'Cvičná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0.36'!#REF!,'Cvičná kuchyň 0.36'!#REF!</definedName>
    <definedName name="Z_D6CFA044_0C8C_4ECE_96A2_AFF3DD5E0425_.wvu.Rows" localSheetId="3" hidden="1">'Jazyková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0.39'!#REF!,'Jazyková učebna 0.39'!#REF!</definedName>
    <definedName name="Z_D6CFA044_0C8C_4ECE_96A2_AFF3DD5E0425_.wvu.Rows" localSheetId="8" hidden="1">'Kabinet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2.11'!#REF!,'Kabinet chemie 2.11'!#REF!</definedName>
    <definedName name="Z_D6CFA044_0C8C_4ECE_96A2_AFF3DD5E0425_.wvu.Rows" localSheetId="5" hidden="1">'Kabinet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1.16'!#REF!,'Kabinet informatiky 1.16'!#REF!</definedName>
    <definedName name="Z_D6CFA044_0C8C_4ECE_96A2_AFF3DD5E0425_.wvu.Rows" localSheetId="0" hidden="1">'Krycí list'!$1:$1,'Krycí list'!$3:$3,'Krycí list'!$6:$6,'Krycí list'!$8:$8,'Krycí list'!$10:$24</definedName>
    <definedName name="Z_D6CFA044_0C8C_4ECE_96A2_AFF3DD5E0425_.wvu.Rows" localSheetId="6" hidden="1">'Učebna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2.6'!#REF!,'Učebna fyziky 2.6'!#REF!</definedName>
    <definedName name="Z_D6CFA044_0C8C_4ECE_96A2_AFF3DD5E0425_.wvu.Rows" localSheetId="7" hidden="1">'Učebna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2.10'!#REF!,'Učebna chemie 2.10'!#REF!</definedName>
    <definedName name="Z_D6CFA044_0C8C_4ECE_96A2_AFF3DD5E0425_.wvu.Rows" localSheetId="4" hidden="1">'Učebna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1.10'!#REF!,'Učebna přírodopisu 1.10'!#REF!</definedName>
  </definedNames>
  <calcPr calcId="191029"/>
  <customWorkbookViews>
    <customWorkbookView name="Sebastian Fenyk – osobní zobrazení" guid="{65E3123D-ED26-44E3-A414-09EEEF825484}" mergeInterval="0" personalView="1" maximized="1" xWindow="-8" yWindow="-8" windowWidth="1936" windowHeight="1056" activeSheetId="3"/>
    <customWorkbookView name="Vladimír Lazárek – osobní zobrazení" guid="{82B4F4D9-5370-4303-A97E-2A49E01AF629}" mergeInterval="0" personalView="1" maximized="1" xWindow="-8" yWindow="-8" windowWidth="1936" windowHeight="1056" activeSheetId="3"/>
    <customWorkbookView name="Petr Smolík – osobní zobrazení" guid="{D6CFA044-0C8C-4ECE-96A2-AFF3DD5E0425}" mergeInterval="0" personalView="1" maximized="1" xWindow="1911" yWindow="-9" windowWidth="1938" windowHeight="104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12" l="1"/>
  <c r="I18" i="12"/>
  <c r="I19" i="12"/>
  <c r="I20" i="12"/>
  <c r="I21" i="12"/>
  <c r="I22" i="12"/>
  <c r="I23" i="12"/>
  <c r="I24" i="12"/>
  <c r="I25" i="12"/>
  <c r="I26" i="12"/>
  <c r="I27" i="12"/>
  <c r="I28" i="12"/>
  <c r="I29" i="12"/>
  <c r="I30" i="12"/>
  <c r="I31" i="12"/>
  <c r="I32" i="12"/>
  <c r="I33" i="12"/>
  <c r="I34" i="12"/>
  <c r="I35" i="12"/>
  <c r="I36" i="12"/>
  <c r="I37" i="12"/>
  <c r="I38" i="12"/>
  <c r="I39" i="12"/>
  <c r="I40" i="12"/>
  <c r="I41" i="12"/>
  <c r="I42" i="12"/>
  <c r="I43" i="12"/>
  <c r="I44" i="12"/>
  <c r="I45" i="12"/>
  <c r="I46" i="12"/>
  <c r="I47" i="12"/>
  <c r="I48" i="12"/>
  <c r="I49" i="12"/>
  <c r="I74" i="11" l="1"/>
  <c r="I73" i="11"/>
  <c r="I72" i="11"/>
  <c r="I27" i="10" l="1"/>
  <c r="I24" i="10"/>
  <c r="I21" i="10"/>
  <c r="B21" i="2"/>
  <c r="B20" i="2"/>
  <c r="B19" i="2"/>
  <c r="B18" i="2"/>
  <c r="B17" i="2"/>
  <c r="B16" i="2"/>
  <c r="B15" i="2"/>
  <c r="I60" i="13"/>
  <c r="I59" i="13"/>
  <c r="I57" i="13"/>
  <c r="I56" i="13"/>
  <c r="I54" i="13"/>
  <c r="I53" i="13"/>
  <c r="I51" i="13"/>
  <c r="I50" i="13"/>
  <c r="I49" i="13"/>
  <c r="I48" i="13"/>
  <c r="I47" i="13"/>
  <c r="I45" i="13"/>
  <c r="I44" i="13"/>
  <c r="I43" i="13"/>
  <c r="I42" i="13"/>
  <c r="I41" i="13"/>
  <c r="I39" i="13"/>
  <c r="I38" i="13"/>
  <c r="I36" i="13"/>
  <c r="I33" i="13"/>
  <c r="I32" i="13"/>
  <c r="I30" i="13"/>
  <c r="I29" i="13"/>
  <c r="I28" i="13"/>
  <c r="I27" i="13"/>
  <c r="I25" i="13"/>
  <c r="I24" i="13"/>
  <c r="I23" i="13"/>
  <c r="I22" i="13"/>
  <c r="I21" i="13"/>
  <c r="I19" i="13"/>
  <c r="I17" i="13"/>
  <c r="I16" i="13"/>
  <c r="C9" i="13"/>
  <c r="C8" i="13"/>
  <c r="C7" i="13"/>
  <c r="C5" i="13"/>
  <c r="C4" i="13"/>
  <c r="C3" i="13"/>
  <c r="C9" i="12"/>
  <c r="C8" i="12"/>
  <c r="C7" i="12"/>
  <c r="C5" i="12"/>
  <c r="C4" i="12"/>
  <c r="C3" i="12"/>
  <c r="I71" i="11"/>
  <c r="I70" i="11"/>
  <c r="I68" i="11"/>
  <c r="I67" i="11"/>
  <c r="I65" i="11"/>
  <c r="I64" i="11"/>
  <c r="I63" i="11"/>
  <c r="I62" i="11"/>
  <c r="I61" i="11"/>
  <c r="I59" i="11"/>
  <c r="I58" i="11"/>
  <c r="I55" i="11"/>
  <c r="I53" i="11"/>
  <c r="I51" i="11"/>
  <c r="I49" i="11"/>
  <c r="I48" i="11"/>
  <c r="I47" i="11"/>
  <c r="I46" i="11"/>
  <c r="I44" i="11"/>
  <c r="I43" i="11"/>
  <c r="I41" i="11"/>
  <c r="I40" i="11"/>
  <c r="I39" i="11"/>
  <c r="I38" i="11"/>
  <c r="I37" i="11"/>
  <c r="I36" i="11"/>
  <c r="I35" i="11"/>
  <c r="I33" i="11"/>
  <c r="I32" i="11"/>
  <c r="I31" i="11"/>
  <c r="I29" i="11"/>
  <c r="I28" i="11"/>
  <c r="I27" i="11"/>
  <c r="I26" i="11"/>
  <c r="I25" i="11"/>
  <c r="I24" i="11"/>
  <c r="I23" i="11"/>
  <c r="I21" i="11"/>
  <c r="I20" i="11"/>
  <c r="I19" i="11"/>
  <c r="I18" i="11"/>
  <c r="I17" i="11"/>
  <c r="I16" i="11"/>
  <c r="C9" i="11"/>
  <c r="C8" i="11"/>
  <c r="C7" i="11"/>
  <c r="C5" i="11"/>
  <c r="C4" i="11"/>
  <c r="C3" i="11"/>
  <c r="I16" i="10"/>
  <c r="C9" i="10"/>
  <c r="C8" i="10"/>
  <c r="C7" i="10"/>
  <c r="C5" i="10"/>
  <c r="C4" i="10"/>
  <c r="C3" i="10"/>
  <c r="I48" i="9"/>
  <c r="I47" i="9"/>
  <c r="I46" i="9"/>
  <c r="I44" i="9"/>
  <c r="I42" i="9"/>
  <c r="I41" i="9"/>
  <c r="I40" i="9"/>
  <c r="I38" i="9"/>
  <c r="I36" i="9"/>
  <c r="I35" i="9"/>
  <c r="I33" i="9"/>
  <c r="I31" i="9"/>
  <c r="I29" i="9"/>
  <c r="I27" i="9"/>
  <c r="I25" i="9"/>
  <c r="I24" i="9"/>
  <c r="I23" i="9"/>
  <c r="I22" i="9"/>
  <c r="I21" i="9"/>
  <c r="I19" i="9"/>
  <c r="I18" i="9"/>
  <c r="I17" i="9"/>
  <c r="C9" i="9"/>
  <c r="C8" i="9"/>
  <c r="C7" i="9"/>
  <c r="C5" i="9"/>
  <c r="C4" i="9"/>
  <c r="C3" i="9"/>
  <c r="I28" i="8"/>
  <c r="I27" i="8"/>
  <c r="I24" i="8"/>
  <c r="I23" i="8"/>
  <c r="I22" i="8"/>
  <c r="I21" i="8"/>
  <c r="I18" i="8"/>
  <c r="I17" i="8"/>
  <c r="I16" i="8"/>
  <c r="C9" i="8"/>
  <c r="C8" i="8"/>
  <c r="C7" i="8"/>
  <c r="C5" i="8"/>
  <c r="C4" i="8"/>
  <c r="C3" i="8"/>
  <c r="I16" i="7"/>
  <c r="I15" i="7" s="1"/>
  <c r="I18" i="13" l="1"/>
  <c r="I31" i="13"/>
  <c r="I52" i="13"/>
  <c r="I55" i="13"/>
  <c r="I46" i="13"/>
  <c r="I35" i="13"/>
  <c r="I16" i="12"/>
  <c r="I50" i="11"/>
  <c r="I56" i="11"/>
  <c r="I22" i="11"/>
  <c r="I52" i="11"/>
  <c r="I60" i="11"/>
  <c r="I20" i="9"/>
  <c r="I26" i="13"/>
  <c r="I34" i="13"/>
  <c r="I34" i="11"/>
  <c r="I45" i="11"/>
  <c r="I57" i="11"/>
  <c r="I69" i="11"/>
  <c r="I30" i="11"/>
  <c r="I54" i="11"/>
  <c r="I66" i="11"/>
  <c r="I42" i="11"/>
  <c r="I34" i="9"/>
  <c r="I30" i="9"/>
  <c r="I32" i="9"/>
  <c r="I39" i="9"/>
  <c r="I25" i="8"/>
  <c r="I19" i="8"/>
  <c r="I20" i="8"/>
  <c r="I26" i="8"/>
  <c r="I15" i="8" s="1"/>
  <c r="I43" i="9"/>
  <c r="I37" i="9"/>
  <c r="I26" i="9"/>
  <c r="I45" i="9"/>
  <c r="I28" i="9"/>
  <c r="I16" i="9"/>
  <c r="I26" i="10"/>
  <c r="I23" i="10"/>
  <c r="I22" i="10"/>
  <c r="I20" i="10"/>
  <c r="I18" i="10"/>
  <c r="I25" i="10"/>
  <c r="I17" i="10"/>
  <c r="I19" i="10"/>
  <c r="I58" i="13"/>
  <c r="I37" i="13"/>
  <c r="I40" i="13"/>
  <c r="I20" i="13"/>
  <c r="I15" i="13" l="1"/>
  <c r="I14" i="13" s="1"/>
  <c r="I15" i="11"/>
  <c r="I15" i="10"/>
  <c r="I15" i="9"/>
  <c r="I14" i="9" s="1"/>
  <c r="C17" i="2" s="1"/>
  <c r="I15" i="12"/>
  <c r="I14" i="12" s="1"/>
  <c r="I50" i="12" s="1"/>
  <c r="I14" i="8"/>
  <c r="I29" i="8" s="1"/>
  <c r="I14" i="11"/>
  <c r="I75" i="11" s="1"/>
  <c r="I14" i="10"/>
  <c r="I61" i="13" l="1"/>
  <c r="C21" i="2"/>
  <c r="C16" i="2"/>
  <c r="C20" i="2"/>
  <c r="C19" i="2"/>
  <c r="I49" i="9"/>
  <c r="I28" i="10"/>
  <c r="C18" i="2"/>
  <c r="A14" i="2"/>
  <c r="C9" i="7" l="1"/>
  <c r="C8" i="7"/>
  <c r="C7" i="7"/>
  <c r="C5" i="7"/>
  <c r="C4" i="7"/>
  <c r="C3" i="7"/>
  <c r="B2" i="2" l="1"/>
  <c r="B3" i="2"/>
  <c r="B4" i="2"/>
  <c r="B5" i="2"/>
  <c r="B7" i="2"/>
  <c r="B8" i="2"/>
  <c r="B9" i="2"/>
  <c r="E35" i="1"/>
  <c r="J35" i="1"/>
  <c r="R35" i="1"/>
  <c r="P38" i="1"/>
  <c r="P39" i="1"/>
  <c r="P40" i="1"/>
  <c r="P41" i="1"/>
  <c r="P42" i="1"/>
  <c r="J46" i="1"/>
  <c r="K47" i="1"/>
  <c r="J47" i="1" l="1"/>
  <c r="R41" i="1"/>
  <c r="R38" i="1"/>
  <c r="R46" i="1" l="1"/>
  <c r="I14" i="7"/>
  <c r="C14" i="2" s="1"/>
  <c r="E44" i="1" l="1"/>
  <c r="E46" i="1" s="1"/>
  <c r="I17" i="7"/>
  <c r="C15" i="2"/>
  <c r="C22" i="2" s="1"/>
  <c r="R49" i="1" l="1"/>
  <c r="S49" i="1"/>
  <c r="O51" i="1" l="1"/>
  <c r="R51" i="1" l="1"/>
  <c r="S51" i="1"/>
  <c r="O50" i="1"/>
  <c r="S50" i="1" l="1"/>
  <c r="R50" i="1"/>
  <c r="R52" i="1" s="1"/>
</calcChain>
</file>

<file path=xl/sharedStrings.xml><?xml version="1.0" encoding="utf-8"?>
<sst xmlns="http://schemas.openxmlformats.org/spreadsheetml/2006/main" count="1073" uniqueCount="362">
  <si>
    <t>Název stavby</t>
  </si>
  <si>
    <t>JKSO</t>
  </si>
  <si>
    <t xml:space="preserve"> </t>
  </si>
  <si>
    <t>Kód stavby</t>
  </si>
  <si>
    <t>ucebny</t>
  </si>
  <si>
    <t>Název objektu</t>
  </si>
  <si>
    <t>EČO</t>
  </si>
  <si>
    <t/>
  </si>
  <si>
    <t>Kód objektu</t>
  </si>
  <si>
    <t>Název části</t>
  </si>
  <si>
    <t>Místo</t>
  </si>
  <si>
    <t>Kód části</t>
  </si>
  <si>
    <t>Název podčásti</t>
  </si>
  <si>
    <t>Kód podčásti</t>
  </si>
  <si>
    <t>IČ</t>
  </si>
  <si>
    <t>DIČ</t>
  </si>
  <si>
    <t>Objednatel</t>
  </si>
  <si>
    <t>Projektant</t>
  </si>
  <si>
    <t>Zhotovitel</t>
  </si>
  <si>
    <t>Rozpočet číslo</t>
  </si>
  <si>
    <t>Zpracoval</t>
  </si>
  <si>
    <t>Dne</t>
  </si>
  <si>
    <t xml:space="preserve">               Měrné a účelové jednotky</t>
  </si>
  <si>
    <t xml:space="preserve">            Počet</t>
  </si>
  <si>
    <t xml:space="preserve">    Náklady / 1 m.j.</t>
  </si>
  <si>
    <t xml:space="preserve">             Počet</t>
  </si>
  <si>
    <t xml:space="preserve">     Náklady / 1 m.j.</t>
  </si>
  <si>
    <t xml:space="preserve">                Počet</t>
  </si>
  <si>
    <t xml:space="preserve">        Náklady / 1 m.j.</t>
  </si>
  <si>
    <t xml:space="preserve">               Rozpočtové náklady v</t>
  </si>
  <si>
    <t>CZK</t>
  </si>
  <si>
    <t>A</t>
  </si>
  <si>
    <t>Základní rozp. náklady</t>
  </si>
  <si>
    <t>B</t>
  </si>
  <si>
    <t>Doplňkové náklady</t>
  </si>
  <si>
    <t>C</t>
  </si>
  <si>
    <t>Vedlejší rozpočtové náklady</t>
  </si>
  <si>
    <t>HSV</t>
  </si>
  <si>
    <t>Práce přesčas</t>
  </si>
  <si>
    <t>Zařízení staveniště</t>
  </si>
  <si>
    <t>21</t>
  </si>
  <si>
    <t>%</t>
  </si>
  <si>
    <t>Bez pevné podl.</t>
  </si>
  <si>
    <t>PSV</t>
  </si>
  <si>
    <t>Kulturní památka</t>
  </si>
  <si>
    <t>Územní vlivy</t>
  </si>
  <si>
    <t>Provozní vlivy</t>
  </si>
  <si>
    <t>Ostatní</t>
  </si>
  <si>
    <t>VRN z rozpočtu</t>
  </si>
  <si>
    <t>HZS</t>
  </si>
  <si>
    <t>Kompl. činnost</t>
  </si>
  <si>
    <t>Ostatní náklady</t>
  </si>
  <si>
    <t>D</t>
  </si>
  <si>
    <t>Celkové náklady</t>
  </si>
  <si>
    <t>Datum a podpis</t>
  </si>
  <si>
    <t>Razítko</t>
  </si>
  <si>
    <t>DPH</t>
  </si>
  <si>
    <t>E</t>
  </si>
  <si>
    <t>Přípočty a odpočty</t>
  </si>
  <si>
    <t>Dodávky objednatele</t>
  </si>
  <si>
    <t>Klouzavá doložka</t>
  </si>
  <si>
    <t>Zvýhodnění + -</t>
  </si>
  <si>
    <t>Stavba:</t>
  </si>
  <si>
    <t>Objekt:</t>
  </si>
  <si>
    <t>Část:</t>
  </si>
  <si>
    <t xml:space="preserve">JKSO: </t>
  </si>
  <si>
    <t>Objednatel:</t>
  </si>
  <si>
    <t>Zhotovitel:</t>
  </si>
  <si>
    <t>Datum:</t>
  </si>
  <si>
    <t>Kód</t>
  </si>
  <si>
    <t>Popis</t>
  </si>
  <si>
    <t>Cena celkem</t>
  </si>
  <si>
    <t>JKSO:</t>
  </si>
  <si>
    <t>P.Č.</t>
  </si>
  <si>
    <t>TV</t>
  </si>
  <si>
    <t>KCN</t>
  </si>
  <si>
    <t>MJ</t>
  </si>
  <si>
    <t>Množství celkem</t>
  </si>
  <si>
    <t>kus</t>
  </si>
  <si>
    <t xml:space="preserve">REKAPITULACE </t>
  </si>
  <si>
    <t>KRYCÍ LIST SOUPISU</t>
  </si>
  <si>
    <t>OCENĚNÝ SOUPIS PRACÍ A DODÁVEK A SLUŽEB</t>
  </si>
  <si>
    <t>AVT</t>
  </si>
  <si>
    <t>ZRN (ř. 1-8)</t>
  </si>
  <si>
    <t>DN (ř. 10-12)</t>
  </si>
  <si>
    <t>VRN (ř. 14-19)</t>
  </si>
  <si>
    <t>Součet 9, 13, 20-23</t>
  </si>
  <si>
    <t>EL</t>
  </si>
  <si>
    <t>Projektové práce (DSPS)</t>
  </si>
  <si>
    <t>Cena s DPH (ř. 25-26)</t>
  </si>
  <si>
    <t>Popis / minimální technické parametry</t>
  </si>
  <si>
    <t>Cena jednotková bez DPH</t>
  </si>
  <si>
    <t>Cena celkem bez DPH</t>
  </si>
  <si>
    <t>Kód položky / název</t>
  </si>
  <si>
    <t>Celkem bez DPH</t>
  </si>
  <si>
    <t>vlastní</t>
  </si>
  <si>
    <t>SOUPIS PRACÍ A DODÁVEK A SLUŽEB vč VÝKAZU VÝMĚR</t>
  </si>
  <si>
    <t>Sebastian Fenyk</t>
  </si>
  <si>
    <t>Pomůcky</t>
  </si>
  <si>
    <t>NÁB</t>
  </si>
  <si>
    <t>POM</t>
  </si>
  <si>
    <t>ks</t>
  </si>
  <si>
    <t>Učebny pro výuku</t>
  </si>
  <si>
    <t>Základní škola Ivanovice na Hané, okres Vyškov
Tyršova 218/4, 683 23 Ivanovice na Hané</t>
  </si>
  <si>
    <t>Základní škola Ivanovice na Hané, okres Vyškov</t>
  </si>
  <si>
    <t xml:space="preserve">	46270876</t>
  </si>
  <si>
    <t>Cvičná kuchyň 0.36</t>
  </si>
  <si>
    <t>Pomůcky pro Cvičnou kuchyň 0.36</t>
  </si>
  <si>
    <t>Jazyková učebna 0.39</t>
  </si>
  <si>
    <t>Pomůcky pro Jazykovou učebnu 0.39</t>
  </si>
  <si>
    <t>Učebna přírodopisu 1.10</t>
  </si>
  <si>
    <t>Pomůcky pro Učebnu přírodopisu 1.10</t>
  </si>
  <si>
    <t>Kabinet informatiky 1.16</t>
  </si>
  <si>
    <t>Pomůcky pro Kabinet informatiky 1.16</t>
  </si>
  <si>
    <t>Učebna fyziky 2.6</t>
  </si>
  <si>
    <t>Pomůcky pro Učebnu fyziky 2.6</t>
  </si>
  <si>
    <t>Učebna chemie 2.10</t>
  </si>
  <si>
    <t>Pomůcky pro Učebnu chemie 2.10</t>
  </si>
  <si>
    <t>Kabinet chemie 2.11</t>
  </si>
  <si>
    <t>Pomůcky pro Kabinet chemie 2.11</t>
  </si>
  <si>
    <t>Lab. pomůcka</t>
  </si>
  <si>
    <t>Variabilní mikropipeta, 100 - 1000 μl</t>
  </si>
  <si>
    <t>Jednorázová stříkačka, 10 ml, 100 ks</t>
  </si>
  <si>
    <t>Balónek na pipety, standardní model (krátký model)</t>
  </si>
  <si>
    <t>Pipeta dělená, AR sklo, 1 ml</t>
  </si>
  <si>
    <t>Pipeta dělená, AR sklo, 2 ml</t>
  </si>
  <si>
    <t>Pipeta dělená, AR sklo, 5 ml</t>
  </si>
  <si>
    <t>Pipeta dělená, AR sklo,10 ml</t>
  </si>
  <si>
    <t>Pipeta dělená, AR sklo, 25 ml</t>
  </si>
  <si>
    <t>Pipeta nedělená, AR sklo, 2 ml</t>
  </si>
  <si>
    <t>Pipeta nedělená, AR sklo, 2 rysky, 20 ml</t>
  </si>
  <si>
    <t>Pipeta nedělená, AR sklo, 2 rysky, 25 ml</t>
  </si>
  <si>
    <t>Zahnuté ocelové kleště oblé</t>
  </si>
  <si>
    <t>Rovné kleště univerzální</t>
  </si>
  <si>
    <t>Dvojitá kopistka, z nerez oceli, 210 mm oba konce rovné</t>
  </si>
  <si>
    <t>Dvojitá kopistka, z nerez oceli, 210 mm jeden konec rovný</t>
  </si>
  <si>
    <t>Kopistka - lžička, 130 mm</t>
  </si>
  <si>
    <t>Porcelánová miska, tepelně odolná</t>
  </si>
  <si>
    <t xml:space="preserve">Třecí miska s tloučkem, 150 ml </t>
  </si>
  <si>
    <t>Třecí miska s tloučkem, 275 ml</t>
  </si>
  <si>
    <t>Spalovací lodičky</t>
  </si>
  <si>
    <t>Otáčivá dvojitá příchytná svorka, litina</t>
  </si>
  <si>
    <t>Kruhové držáky Bunsen, ø 70 mm</t>
  </si>
  <si>
    <t>Kruhové držáky Bunsen, ø 100 mm</t>
  </si>
  <si>
    <t xml:space="preserve">Kruhové držáky Bunsen, ø 130 mm </t>
  </si>
  <si>
    <t xml:space="preserve">Laboratorní držák s objímkou, 10 - 25 mm </t>
  </si>
  <si>
    <t xml:space="preserve">Laboratorní držák s objímkou, 13 - 40 mm </t>
  </si>
  <si>
    <t xml:space="preserve">Stavitelné stojánky z lehkého kovu, délka 100 x šířka 100 mm </t>
  </si>
  <si>
    <t xml:space="preserve">Magnetické míchadélko, hladké, 8x3 mm, 1 kus </t>
  </si>
  <si>
    <t xml:space="preserve">Trojnožka, 120x210 mm </t>
  </si>
  <si>
    <t xml:space="preserve">Trojnožka, 140x220 mm </t>
  </si>
  <si>
    <t xml:space="preserve">Kovová síťka nad kahan, s keramickým středem, 150x150 mm </t>
  </si>
  <si>
    <t xml:space="preserve">Trojúhelník pod nístěje, 50 mm </t>
  </si>
  <si>
    <t xml:space="preserve">Bunsenův kahan s regulací vzduchu, propan </t>
  </si>
  <si>
    <t xml:space="preserve">Kompaktní elektronické váhy 500 g/0,1 g </t>
  </si>
  <si>
    <t xml:space="preserve">Digitální kapesní teploměr s automatickou kalibrací </t>
  </si>
  <si>
    <t>Pomůcka chemie</t>
  </si>
  <si>
    <t xml:space="preserve">Destilace s chladičem podle Liebiga, NS 29/32 </t>
  </si>
  <si>
    <t xml:space="preserve">Demonstrační sada Stereochemie Molymod </t>
  </si>
  <si>
    <t xml:space="preserve">Žákovská sada Stereochemie Molymod </t>
  </si>
  <si>
    <t xml:space="preserve">Demonstrační sada Organická chemie Molymod </t>
  </si>
  <si>
    <t xml:space="preserve">Žákovská sada Organická chemie Molymod </t>
  </si>
  <si>
    <t xml:space="preserve">Demonstrační sada Organická a anorganická chemie Molymod </t>
  </si>
  <si>
    <t xml:space="preserve">Žákovská sada Organická a anorganická chemie Molymod </t>
  </si>
  <si>
    <t xml:space="preserve">Krystalová mřížka diamantu, Molymod </t>
  </si>
  <si>
    <t xml:space="preserve">Krystalová mřížka grafitu, Molymod </t>
  </si>
  <si>
    <t xml:space="preserve">Krystalová mřížka fullerenu, Molymod </t>
  </si>
  <si>
    <t xml:space="preserve">C 60 fulleren, Orbit </t>
  </si>
  <si>
    <t xml:space="preserve">Aminokyseliny, 7 modelů, Molymod </t>
  </si>
  <si>
    <t xml:space="preserve">Krystalová mřížka ledu, Molymod </t>
  </si>
  <si>
    <t xml:space="preserve">Krystalová mřížka křemene, Molymod </t>
  </si>
  <si>
    <t xml:space="preserve">Krystalová mřížka hořčíku, Orbit </t>
  </si>
  <si>
    <t xml:space="preserve">Krystalová mřížka železa, Orbit </t>
  </si>
  <si>
    <t>pH metr pro Erlenmeyerovy baňky</t>
  </si>
  <si>
    <t xml:space="preserve">Univerzální indikátorové proužky pH </t>
  </si>
  <si>
    <r>
      <t xml:space="preserve">Teploměr, ekologický, od -10 do +150 </t>
    </r>
    <r>
      <rPr>
        <sz val="10"/>
        <rFont val="Calibri"/>
        <family val="2"/>
        <charset val="238"/>
      </rPr>
      <t>°</t>
    </r>
    <r>
      <rPr>
        <sz val="10"/>
        <rFont val="Arial"/>
        <family val="2"/>
        <charset val="238"/>
      </rPr>
      <t xml:space="preserve">C / 1 </t>
    </r>
    <r>
      <rPr>
        <sz val="10"/>
        <rFont val="Calibri"/>
        <family val="2"/>
        <charset val="238"/>
      </rPr>
      <t>°</t>
    </r>
    <r>
      <rPr>
        <sz val="10"/>
        <rFont val="Arial"/>
        <family val="2"/>
        <charset val="238"/>
      </rPr>
      <t>C</t>
    </r>
  </si>
  <si>
    <t>Siloměr</t>
  </si>
  <si>
    <t>Pružinový siloměr 1N / 0,02N</t>
  </si>
  <si>
    <t>Pružinový siloměr 5N / 0,1N</t>
  </si>
  <si>
    <t>Pružinový siloměr 10N / 0,2N</t>
  </si>
  <si>
    <t>Pružinový siloměr 20N / 0,4N</t>
  </si>
  <si>
    <t>Pohybová dráha</t>
  </si>
  <si>
    <t xml:space="preserve">Pohybová dráha, kompletní sada (1,4 m) </t>
  </si>
  <si>
    <t>Generátor</t>
  </si>
  <si>
    <t>Gyroskop</t>
  </si>
  <si>
    <t>Rot. Pohyb</t>
  </si>
  <si>
    <t>Kyvadlová koule</t>
  </si>
  <si>
    <t xml:space="preserve">Kyvadlová koule ocelová, 25 mm </t>
  </si>
  <si>
    <t>Váhy</t>
  </si>
  <si>
    <t>Sada vakuum</t>
  </si>
  <si>
    <t>Rázostroj</t>
  </si>
  <si>
    <t>Závaží</t>
  </si>
  <si>
    <t>Kufřík Mechanika</t>
  </si>
  <si>
    <t>Stříkačka</t>
  </si>
  <si>
    <t xml:space="preserve">Jednorázová stříkačka, 10 ml, 100 ks </t>
  </si>
  <si>
    <t>Hustoměr</t>
  </si>
  <si>
    <t>Mgdeburské koule</t>
  </si>
  <si>
    <t>Pascalova koule</t>
  </si>
  <si>
    <t>Rychlost zvuku</t>
  </si>
  <si>
    <t>Vlnostroj</t>
  </si>
  <si>
    <t>Vibrace a vlny</t>
  </si>
  <si>
    <t>Fotovoltaika</t>
  </si>
  <si>
    <t xml:space="preserve">Fotovoltaika, základní sada </t>
  </si>
  <si>
    <t>Sada ohřívání</t>
  </si>
  <si>
    <t xml:space="preserve">Pokusná sada Ohřívání </t>
  </si>
  <si>
    <t>Sada obn. Energie</t>
  </si>
  <si>
    <t xml:space="preserve">Sada Pokusy s obnovitelnou energií </t>
  </si>
  <si>
    <t>Bimetal</t>
  </si>
  <si>
    <t>Koule a prstenec</t>
  </si>
  <si>
    <t xml:space="preserve">Koule a prstenec </t>
  </si>
  <si>
    <t>Přeměna energie</t>
  </si>
  <si>
    <t xml:space="preserve">Sada pro rychlou demonstraci přeměny energie </t>
  </si>
  <si>
    <t>Magnetická sada</t>
  </si>
  <si>
    <t>Geometrická optika</t>
  </si>
  <si>
    <t>Skleněné čočky</t>
  </si>
  <si>
    <t>Model oka</t>
  </si>
  <si>
    <t>Demonstrační sada el. Obvody</t>
  </si>
  <si>
    <t>Sada Elektronika)</t>
  </si>
  <si>
    <t>Deskový kondenzátor</t>
  </si>
  <si>
    <t>Model generátoru</t>
  </si>
  <si>
    <t>Model magn. pole</t>
  </si>
  <si>
    <t xml:space="preserve">Model magnetického pole, 4 desky </t>
  </si>
  <si>
    <t>Pozorování magn. pole</t>
  </si>
  <si>
    <t xml:space="preserve">Sada pro pozorování magnetického pole </t>
  </si>
  <si>
    <t>Magenty</t>
  </si>
  <si>
    <t xml:space="preserve">Magnety, 30 kusů v kufříku </t>
  </si>
  <si>
    <t>Feritový magnet</t>
  </si>
  <si>
    <t xml:space="preserve">Feritový magnet </t>
  </si>
  <si>
    <t>Magn. Střelka</t>
  </si>
  <si>
    <t xml:space="preserve">Magnetická střelka, s hrotovým uložením, 110 mm </t>
  </si>
  <si>
    <t>Magnety</t>
  </si>
  <si>
    <t xml:space="preserve">Silné magnety, tvar válce, ø 6 mm, 1 dvojice </t>
  </si>
  <si>
    <t>Amperův záko</t>
  </si>
  <si>
    <t>Ampérův zákon. Názorný pokus pro objasnění pravidla U-V-W</t>
  </si>
  <si>
    <t>Elektrostatika</t>
  </si>
  <si>
    <t xml:space="preserve">Souprava pro základní pokusy z elektrostatiky </t>
  </si>
  <si>
    <t>Elektroskop</t>
  </si>
  <si>
    <t xml:space="preserve">Elektroskop </t>
  </si>
  <si>
    <t>Přístroje pro elektrostatiku</t>
  </si>
  <si>
    <t>Elektormotor</t>
  </si>
  <si>
    <t xml:space="preserve">Elektromotor (sada) </t>
  </si>
  <si>
    <t>Transformátor</t>
  </si>
  <si>
    <t>Bohrův model atomu</t>
  </si>
  <si>
    <t>Planetárium</t>
  </si>
  <si>
    <t>Termovizní kamera</t>
  </si>
  <si>
    <t>Termovizní kamera. Lehká a kompaktní. Intuitivní uživatelské rozhraní. Jasná min. 3 palcová dotyková obrazovka. Integrované LED osvětlení s funkcí blesku. VLAN připojení. Spektrální rozsah: max. 8- min. 14 µm. Teplotní rozsah objektu: max. -20 ° C až min. + 300 ° C
Minimální přesnost: ± 3 ° C nebo 3%, podle toho, která hodnota je vyšší při jmenovité teplotě 25 ° C.</t>
  </si>
  <si>
    <t>Bloková baterie</t>
  </si>
  <si>
    <t xml:space="preserve">Bloková baterie 9 V, 10 ks </t>
  </si>
  <si>
    <t>Multifunkční tiskárna</t>
  </si>
  <si>
    <t>Laminátor</t>
  </si>
  <si>
    <t>Laminátor A3 až A7, pro fólie max. 2×125 mikronů, šířka štěrbiny min. 330mm, rychlost min. 600mm/min, doba ohřevu max. 1,5 min, počet válců 2 ks, laminování za tepla.</t>
  </si>
  <si>
    <t>Laminovací fólie</t>
  </si>
  <si>
    <t>Laminovací fólie A4, 125 mic, kompatibilní s laminátorem - balení 100 ks</t>
  </si>
  <si>
    <t>Karetní hra pro výuku AJ</t>
  </si>
  <si>
    <t xml:space="preserve">Karetní hra  k výuce pravidelných a nepravidelných sloves v anglickém jazyce. </t>
  </si>
  <si>
    <t>Karetní pomůcka pro výuku AJ</t>
  </si>
  <si>
    <t xml:space="preserve">Karetní pomůcka k výuce předložek času a místa v anglickém jazyce. </t>
  </si>
  <si>
    <t>Karetní pomůcka k výuce přítomného průběhového času v angličtině.</t>
  </si>
  <si>
    <t>Karetní pomůcka k výuce předpřítomného času v angličtině.</t>
  </si>
  <si>
    <t>Pomůcka pro výuku AJ</t>
  </si>
  <si>
    <t xml:space="preserve">Společenská hra sytylu Bingo pro výuku sloves v anglickém jazyce. </t>
  </si>
  <si>
    <t>Lahve s inkoustem</t>
  </si>
  <si>
    <t>Výuková kniha pro učitele</t>
  </si>
  <si>
    <t>Kognitivní, afektivní a dramatické aktivity pro studenty. Kniha je určena učitelům a obsahuje materiály pro nejrůznější hry, které lze hrát v hodinách anglického jazyka</t>
  </si>
  <si>
    <t>Hra pro výuku</t>
  </si>
  <si>
    <t>Hráči musí vytvářet slovní řetězec, aniž by došlo k jeho přerušení  a uvést správné slovo z volné kategorie, které začíná na poslední písmeno slova vysloveného předchozím hráčem. Vše v daném časovém limitu.</t>
  </si>
  <si>
    <t xml:space="preserve">Stojan na zkumavky, 1,5 ml </t>
  </si>
  <si>
    <t>Model má žákům představit vnitřní struktury živočišných a rostlinných buněk. Ukazuje nejdůležitější organely a obsahuje pohyblivé části. Model je upevněn na podstavci a je vyroben z netoxické, tvarovatelné pěny.</t>
  </si>
  <si>
    <t>Model živočišné buňky. Pomocí této sady mohou žáci samostatně sestavit živočišnou buňku. Každý materiál představuje určité komponenty buňky a zároveň ukazuje, jakou funkci tato organela přebírá. Plastikový sáček, odměrka, plastové vajíčko, provázek, fazole, drátky, perly, párátka, hrách a spona pro uzavření sáčku.
Pro stavbu min. 30 modelů buňky.</t>
  </si>
  <si>
    <t>Anatomie kostnaté ryby. Model kapra obecného nebo zrcadlového kapra (Cyprinus carpio). V životní velikosti. Z plastu. Lze vyjmout střevní trakt, plynový měchýř a varlata. Lze rozložit na části. Na stojanu s podstavcem.</t>
  </si>
  <si>
    <t xml:space="preserve">Kostra hada zalitá v pryskyřici </t>
  </si>
  <si>
    <t>Pohyb křídel hmyzu. Model ukazuje, že bzučení křídly se děje na základě změny tvaru hrudního článku.</t>
  </si>
  <si>
    <t xml:space="preserve">Dvojitý stetoskop pro žáka a učitele </t>
  </si>
  <si>
    <t xml:space="preserve">Školní sady A, B, C, D, 175 preparátů </t>
  </si>
  <si>
    <t>Binokulární učitelský a vědecký mikroskop. Velmi odolná mechanika a vysoce kvalitní optika s obzvláště širokým zorným polem zajišťují mikroskopování v nejvyšším rozlišení! Ergonomie mikroskopu umožní pracovat pohodlně a bez zbytečné únavy. Energeticky nenáročné, regulovatelné LED osvětlení poskytuje intenzivní světlo s příkonem pouze max. 1W. Odolné celokovové tělo s ergonomickou rukojet,  4polohový revolver, Binokulární tubus se sklonem 30°, otočný o 360°, Širokoúhlý okulár WF 10x, Stavitelná mezioční vzdálenost 55-75 mm, dioptrická korekce,  Achromatické objektivy s tvrzenými čočkami: 4x, 10x, 40x S, 100x S,  Zvětšení: 40x-1000x Kondenzor  s irisovou clonou, Preparátový stolek, Soustředné knoflíky jemného a hrubého zaostření, Oboustranné ostření s nastavitelným kroutícím momentem, Bezdrátové LED osvětlení, Napájecí adaptér/nabíječka 100-240 V a nabíjecí baterie.</t>
  </si>
  <si>
    <t xml:space="preserve">Karetn pomůcka k výuce předložek času a místa v anglickém jazyce. </t>
  </si>
  <si>
    <t>Popisovače na bíle tabule</t>
  </si>
  <si>
    <t>Popisovače na bílé tabule a flipcharty. Rychle zasychá, bez zápachu. Vydrží bez víčka min. 48 hodin Může být použit na sklo a jiné neporézní povrchy. Snadno smazatelné z bílých tabulí, nezanechává šmouhy. Živé a neprůsvitné barvy na všech typech bílých tabulí Netoxický, neobsahuje xylen, toulen, benzen. 4 barvy - černá, modrá, zelená a červená. Součástí balení je houbička. Kulatý hrot.</t>
  </si>
  <si>
    <t>Demonstrační magnety</t>
  </si>
  <si>
    <t>Demonstrační obrázky s magnety pro MŠ a ZŠ. Soubor magnetických demonstračních a výukových obrázků. Seznam témat:    I. Kalendář přírody,   II. Volně žijící živočichové,   III. Zvířata hospodářská užitková,   IV. Zvířata chovaná v domácím prostředí,    V. Cizokrajní živočichové,   VI. Kde zvířata bydlí,  VII. Stromy, keře, houby a rostliny v lese, VIII. Ovocné rostliny a jejich plody, jižní ovoce, zpracování ovoce,    IX. Zelenina, zpracování zeleniny,     X. Polní plodiny, výrobky z polních plodin,    XI. Rostliny v lesích, na loukách a rostliny okrasné,   XII. Na poli, zemědělská technika,  XIII. Na zahradě a v sadu - nářadí a nástroje,  XIV. Co se vyrábí z mléka, výrobky ze surovin od užitkových zvířat,   XV. Oblečení,  XVI. Osobní hygiena,  XVII. Lidské tělo, XVIII. U lékaře,   XIX. Vánoce,    XX. Velikonoce,   XXI. Rodina,  XXII. Bydlení, město, vesnice,   XXIII. Doprava, dopravní značky,  XXIV. Hry a sport dět.</t>
  </si>
  <si>
    <t xml:space="preserve">Lednice </t>
  </si>
  <si>
    <t>Pomůcky pro učebny</t>
  </si>
  <si>
    <t xml:space="preserve">Malá lednice s mrazákem, energetická třída min. E, objem ledničky min. 95 l, objem mrazáku min. 12 l, min. 2 police, min. 1 přihrádka v mrazáku, volitelné umístění pantů, rozměry max. 86 × 61 × 61 cm (V×Š×H). Cena včetně dopravy.
</t>
  </si>
  <si>
    <t xml:space="preserve">Univerzální barevná multifunkční tiskárna s funkcemi tisku, kopírování a skenování. Automatický podavač dokumentů na min. 30 listů, duplexní tisk. Kopírování a tisk v rozlišení min. 1200x2400 dpi. Tankový systém. Pigmentový tisk.
</t>
  </si>
  <si>
    <t>Lahve s inkoustem originální – 1x černá 127 ml, 3x barva 70 ml. Určené pro nabídnutou tiskárnou</t>
  </si>
  <si>
    <t>Univerzální barevná multifunkční tiskárna s funkcemi tisku, kopírování a skenování. Automatický podavač dokumentů na min. 30 listů, duplexní tisk. Kopírování a tisk v rozlišení min. 1200x2400 dpi. Tankový systém. Pigmentový tisk.</t>
  </si>
  <si>
    <t>Zkumavka, 1,5 ml s víčkem a stupnicí, PP (sáček s 1000 ks)</t>
  </si>
  <si>
    <t>Krevní testy (AB0/Rh-), na cca 50 rozborů</t>
  </si>
  <si>
    <t>Model rostlinné buňky. Průřez rostlinnou buňkou. Čelní strana je chráněna snímatelným transparentním krytem. Výška 35 cm</t>
  </si>
  <si>
    <t>Model květu jednoděložné rostliny, rozměry min. 31 x 23 x 6 cm</t>
  </si>
  <si>
    <t>Model květu dvouděložné rostliny, 8mi násobné zvětšení, rozměr cca 35 cm</t>
  </si>
  <si>
    <t>Funkční model lidských plic. Roztažení a stažení hrudní dutiny zvedáním a klesáním hrudníku a pohyb bránice umožňuje vdech a výdech. Model demonstruje princip dýchání pohybem bránice. Tlakem na pryžovou membránu se mění objem vzduchu v recipientu z plexiskla (dutina hrudníku). Balónky (plíce) se naplňují nebo vyprazdňují. Výška zvonu 30 cm, průměr membrány 20 cm</t>
  </si>
  <si>
    <t>Měření rychlosti výdechu - spirometr. Měření vydechovaného vzduchu od 50 do 800 l/min.</t>
  </si>
  <si>
    <t>Náustky na jedno použití, 100 ks, Kompatibilní se spirometrem, průměr 30x60 mm</t>
  </si>
  <si>
    <t>Digitální teploměr na čelo, opětovně použitelný, přímé odečení teploty, rozsah 37 - 41 stupňů.</t>
  </si>
  <si>
    <t>Model krevního oběhu, rozměry 28 x 22 cm</t>
  </si>
  <si>
    <t>Ruční tlakoměr, gumová ruční pumpa, ciferník se stupnicí do 300 mm Hg sloupce</t>
  </si>
  <si>
    <t>Funkční model lidského oka. Model slouží k demonstraci optických funkcí oka, jako je zobrazení předmětu na sítnici, akomodace oka (změna zakřivení čočky), krátkozrakosti a dalekozrakosti. Model se skládá z očního pouzdra a nastavitelné irisové clony, držáku na čočky a ze 2 konvexních čoček (f = 65 mm a 80 mm), očního pouzdra se sítnicí (transparentní clona), korekční konkávní a konvexní čočky, držáku na čočky a návodu k provádění pokusů. Rozměry 49 x 5,5 x 18 cm</t>
  </si>
  <si>
    <t>Nádoba se 3 lupami, zvětšení 2x/3x/4x, ve spodní části nádoby přídavná čočka a zrcátko</t>
  </si>
  <si>
    <t>Stojanová lupa Mikro 8x, otvor čočky 24mm, zorné pole 3 cm, hmotnost do 30g</t>
  </si>
  <si>
    <t>Lupa s rukojetí, 5x ø 50 mm, plastová objímka a rukojeť</t>
  </si>
  <si>
    <t>Podložní skla, 50 ks, broušené hrany, rozměr 76 x 26 mm</t>
  </si>
  <si>
    <t>Krycí skla 22 x 22 mm, 1000 ks, 0,13 - 0,16 mm</t>
  </si>
  <si>
    <t>Binokulární lupa LED. 2 fixní zvětšení 20x a 40x (zvětšení nastavíte otočením objektivu), se stabilním celokovovým stativem, s lichoběžníkovým podstavcem nohou 7 cm x 20 cm x 23 cm, s úhlem vhledu 45° a binokulární hlavicí otočnou o 360°, Pracovní vzdálenost 85mm, Oční rozestup 51-74 mm, okulár 10x široké pole, objektiv HPS 90 2x/4x, plynulá regulace osvětlení</t>
  </si>
  <si>
    <t>Síťový adaptér 4,5 V, vstupní napětí 100-240 V AC 50/60 Hz, max. 0,4 A, výstupní napětí 4,5V DC 1000 mA</t>
  </si>
  <si>
    <t>Testovací sada Chuť, Slaná a sladká, hořká a kyselá chuť, 4 plastové lahvičky, 60 bavlněných tamponů a 30 schémat pro lokalizaci chuti, návod.</t>
  </si>
  <si>
    <t>Pákové váhy 700 g/10 mg, rovnoramenné váhy s tuhým vahadlem a miskami z nerezové oceli o průměru 75 mm, nastavitelné nožičky. rozměry 320 x 200 x 320 mm</t>
  </si>
  <si>
    <t>Pružinový siloměr 2,5 N / 0,05 N</t>
  </si>
  <si>
    <t xml:space="preserve">Digitální siloměr, Měří tah i tlak. Má funkci táry pro snadné vynulování. Díky rozsahu měření nahradí několik pružinových siloměrů. Automaticky se vypne po 20 minutách bez použití. S indikaci vybité baterie. Rozsah měření od 0 do ±19,9 N nebo od 0 do ±1,999 g, Přesnost měření: ± 0,01 N </t>
  </si>
  <si>
    <t xml:space="preserve">Van de Graaffův generátor s motorem, délka jisker cca 100 mm, Vedení pásu s izolačními výztuhami z plexiskla, snímatelné, poniklovaná vodivá koule o Ø 220 mm se 4mm zdířkou, výstupní napětí: cca 150 kV, zkratový proud: cca 7 µA, provozní napětí motoru: 230 V, Hmotnost: cca 4 kg. </t>
  </si>
  <si>
    <t>Gyroskop, kompletní sada, Lze předvést precesi, nutaci a jevy týkající se rotačního impulzu. Sada obsahuje všechny potřebné komponenty včetně hnacího motoru pro gyroskopický disk (360 ot./min.). Sada obsahuje dva různě velké gyroskopické disky (d=200 x 25 mm / d=166 x 25 mm)</t>
  </si>
  <si>
    <t>Rotační pohyb, umožňuje demonstraci 4 základních principů rotačního pohybu. Vliv působení síly (závěsná závaží), setrvačnosti (rotační závaží), vzdálenosti rotačních závaží od osy rotace, páky působení síly (Ø kladky). Otočné nožičky umožní uložení pomůcky nenáročné na místo. Rozměry 70 x 25 x 26 cm + kufřík na příslušenství</t>
  </si>
  <si>
    <t>Stolní váhy Roberval 2 000 g, Rozsah vážení od 0,5 g do 2 000 g. Rozlišení 0,5 g. Z odolného plastu</t>
  </si>
  <si>
    <t>Sada pro pokusy s vakuem, obsahuje dvoustupňovou kompaktní rotační vakuovou vývěvu, talíř vakuové vývěvy s elektrickými přípojkami o průměru 250 m, vykuový zvon a vakuovou hadici o délce 2m</t>
  </si>
  <si>
    <t xml:space="preserve">Rázostroj (Newtonova houpačka), 5 ocelových koulí zavěšených v rámu o rozměrech 227 x 183 x 222 mm. Pro nepružnou kolizi jsou koule v místě kolize opatřeny voskem nebo plastelínou. </t>
  </si>
  <si>
    <t xml:space="preserve">Závaží s háčky, sada 12 ks, 500 g, 12 označených závaží: 1 x 200 g - 2 x 100 g - 1 x 50 g - 1 x 20 g - 2 x 10 g - 2 x 5 g - 2 x 2 g - 1 x 1 g </t>
  </si>
  <si>
    <t>Kufřík Mechanika s magnetickým uchycením, Sada pomůcek pro demonstraci základních zákonů mechaniky tuhých těles a jednoduchých strojů jako kladek, kladkostrojů, pák a nakloněné roviny na jakékoli vhodné ocelové tabuli.V kufříku s pěnovou vložkou a návodem.Uloženo v kufříku o rozměrech 540 mm x 450 mm x 150 mm.</t>
  </si>
  <si>
    <t xml:space="preserve">Kapalinový hustoměr, sada 2 ks, 1 kapalinový hustoměr, hustota 0,8 g/cm3 až 1,0 g/cm3 - 1 kapalinový hustoměr, hustota 1,0 g/cm3 až 1,2 g/cm3. </t>
  </si>
  <si>
    <t>Magdeburské polokoule pro žákovské pokusy, Síla pro oddělení &gt; 150N, průměr 60 mm</t>
  </si>
  <si>
    <t xml:space="preserve">Pascalova koule, Na skleněné trubici s pístem se nachází skleněná koule s otvory do všech stran. Materiál: Borosilikátové sklo BS 3.3 </t>
  </si>
  <si>
    <t xml:space="preserve">Rychlost zvuku, Kompletní sada obsahuje vše pro stanovení rychlosti zvuku ve vzduchu. Žákovský časovač je spuštěn prvním mikrofonem a zastaví se druhým. Úder klapky musí nejdřív dosáhnout spouštěcího mikrofonu a poté druhého. Rychlost zvuku lze snadno určit ze vzdálenosti mezi mikrofony a dobou zastavení časovače. </t>
  </si>
  <si>
    <t xml:space="preserve">Vlnostroj, Na hřídeli se nacházejí excentricky uspořádané disky, které ovládají kolmé paličky. Pomocí kliky se hřídel uvede do pohybu. Na koncích paliček se nacházejí dobře viditelné bílé značky. Na 8 tyčích jsou umístěny úhelníky, jimiž lze znázornit podélné vlny. Pomocí kotouče se stupnicí umístěného na hřídeli lze stanovit fázový úhel. </t>
  </si>
  <si>
    <t>Sada Vibrace a vlny, Měření pomocí 2-kanálového osciloskopu: Sada obsahuje dva snímače dynamické síly, dále mikrofonní sondu a tzv. Ultrazvukové pero, k měření mechanických nebo ultrazvukových vibrací a jejich zobrazení lze použít libovolný 2-kanálový osciloskop (od 25 MHz) 
- Dopplerův efekt s ultrazvukovými vlnami.</t>
  </si>
  <si>
    <t>Bimetalový proužek, Materiál: dvě různé slitiny nikl-mangan-železo, rozměry 15 x 1cm</t>
  </si>
  <si>
    <t>Kompletní magnetická optická sada s magnetickou tabulí a diodovým laserem, Diodový 5paprskový červený laser, s napájením: výběr: pět paprsků (1,2,3,4,5) - tři paprsky (1,3,5) - tři paprsky (2,3,4) - jeden paprsek (3); vlnová délka diody: 635 nm; výstupní výkon/: Pmax &lt; 1 mW ; třída laseru II ; vzdálenost paprsku: 18 mm ; napájení: 3 V DC / 300 mA.
Optické komponenty s magnetickou základnou 635 nm, 1 mW, se zásuvným zdrojem napájení, magnetické optické komponenty, modelové fólie, magnetická tabule s montážním setem na zeď (panel nemusí být připenněn na zeď)</t>
  </si>
  <si>
    <t>Sada Geometrická optika, LED, pokusy např. odraz světla, lom světla, skládání barev, rozměry 370 x 310 x 80 mm</t>
  </si>
  <si>
    <t xml:space="preserve">Skleněné čočky, zrcátko, clony v kufříku, 8 skleněných čoček a 2 zrcátka v kovovém rámečku; 8 clon, 2 štěrbiny a 2 zobrazovací předměty, prvky: Ø 40 mm, tloušťka objímek čoček: 7 mm, kufřík: cca. 250 mm x 210 mm x 45 mm </t>
  </si>
  <si>
    <t>Funkční model oka s variabilní čočkou, Čočka se akomoduje, neboli zaostřuje. Zakřivení oční bulvy se může zkrátit nebo prodloužit. Na "sítnici" se vytváří obraz, rozměry 185 x 90 x 90 mm</t>
  </si>
  <si>
    <t xml:space="preserve">Demonstrační sada „Jednoduché elektrické obvody, s magnetickým uchycením“, Pokusy: Jednoduchý elektrický obvod s žárovkou, Vodiče a izolátory, Sériové a paralelní zapojení, Skládanka s obvody, Logické obvody, Praktické obvody, Měření proudu a napětí, Ohmův zákon/elektrický odpor, Kirchhoffova pravidla, Elektrická energie </t>
  </si>
  <si>
    <t>Sada SEG Elektronika, Pomůcka pro 11 základních elektronických pokusů. V odolné plastové přepravce s pěnovkou a průhledným víkem. Obvody s elektronickými součástkami v zakrytých dvojpólech se propojují na propojovací desce. Napájení pomocí externího zdroje napětí. CD s popisem 11 pokusů</t>
  </si>
  <si>
    <t>Deskový kondenzátor, nastavitelný, průměr desek 180mm, max vzdálenost mezi deskami cca 45 mm</t>
  </si>
  <si>
    <t xml:space="preserve">Model generátoru, Výstupní napětí: 4,5 V - 6 V, výstupní proud: &lt; 100 mA </t>
  </si>
  <si>
    <t xml:space="preserve">Sada přístrojů pro elektrostatiku, Se sadou lze realizovat následující pokusy:
* Působení síly mezi nabitými tělesy (dvojité kyvadlo)
* Elektroskop
* Vybití přes hroty
* Elektrostatická dráha pro kouli
* Bleskový panel </t>
  </si>
  <si>
    <t>Van de Graaffův generátor, Ruční generátor se 2 ks vysokonapěťových kabelů (banánek 4 mm / krokosvorka)</t>
  </si>
  <si>
    <t>Žákovský přídavný transformátor, základní sada, Cívky s: 1 x 200 závitů, 2 x 400 závitů, 1 x 800 závitů, 1 x jádro tvaru U s krátkým jádrem (listěným)</t>
  </si>
  <si>
    <t>Interaktivní Bohrův model atomu (demonst. model a žák. modely s černou podložkou), Znázornit lze atomy, izotopy, ionty, konfigurace vzácných plynů, struktury tvorby a vazby prvků, iontové vazby, hmotnost atomů, čísla atomů a zařazení do periodické soustavy prvků.</t>
  </si>
  <si>
    <t>Model pro Brownův pohyb molekul, 48 ocelových kuliček reprezentuje molekuly plynu v uzavřené nádobě.</t>
  </si>
  <si>
    <t>Velké školní planetárium, Mechanický model sluneční soustavy. Merkur, Venuše, Země, Mars, Jupiter a Saturn obíhají kolem Slunce správnou relativní rychlostí. Rychlost lze plynule měnit (dopředu a dozadu), což umožňuje demonstraci retrográdního pohybu Marsu. Model Měsíce obíhá kolem Země. Odnímatelná kopole zobrazuje noční oblohu na severní polokouli.</t>
  </si>
  <si>
    <t xml:space="preserve">Destilační sada, NS 19/26 </t>
  </si>
  <si>
    <t>Sada chromatografie na tenké vrstvě TLC, 8 kusů, Sada zahrnuje základní materiálové vybavení k provádění jednoduchých chromatografických separací</t>
  </si>
  <si>
    <t>Pokusný kufřík "Nové materiály", chemie, Pokusy: Laminování textilem, Protipožární povrchová úprava, Povrchová úprava ze dřeva/kamene, Magický inkoust, štětec, Spóry plavuně (efekty velikosti)</t>
  </si>
  <si>
    <t xml:space="preserve">Stavebnice Biochemiežákovská sada, Stavebnice obsahuje 390 atomů, měřítko 3 cm = 100 pm. Barvy jader označují prvky, valenční úhly jsou vyznačeny. Vazby mezi atomy se skládají z plastových slámek, které lze přistřihnout na libovolnou délku. </t>
  </si>
  <si>
    <t>Sada základy elektrochemie, sada obsahuje Digitální multimetr, skleněné korýtko s můstky, lžíce na chemikálie, kádinka, kyselina citronová, chlorid sodný, síran měďnatý, lakmusový papírek, uhlíkové elektrody, zinková, měděná a železná elektroda, LED dioda, testovací kabel, snímací svorky a plochá baterie, úložná schránka s víkem.</t>
  </si>
  <si>
    <t xml:space="preserve">Konduktometr, Přehled pokusů: Vodiče a nevodiče, Stanovení elektrolytů, Rozlišení 5 typických elektrolytů, Vodivost tavenin solí </t>
  </si>
  <si>
    <t>Vodivá elektroda na kapaliny, kompatibilní s nabídnutým konduktometrem, pro měření v solných roztocích a zředěených kyselinách a louzích. S pozlacenými měřícími elektrodami, 1m dlouhý kabel a dva bezpečnostní konektory 4mm</t>
  </si>
  <si>
    <t xml:space="preserve">Vodivá elektroda na roztavené soli, kompatibilní s nabídnutým konduktometrem, Se dvěma bezpečnostními zdířkami 4 mm a možností uchycení pro 2 měděné dráty (Ø 2 mm), které jsou ponořeny do taveniny soli. 4 vyměnitelné ohebné měděné dráty o délce à 220 mm </t>
  </si>
  <si>
    <t xml:space="preserve">Ochranné brýle pro žáky, Ochrana proti mechanickým rizikům, Ochrana proti nárazu 45 m/s, Ochrana proti UV záření dle normy EN 169 </t>
  </si>
  <si>
    <t>Obličejový ochranný štít, Průzor z bezbarvého plastu, 440 x 290 mm, nastavitelné upevnění na hlavě.</t>
  </si>
  <si>
    <t xml:space="preserve">Lahve k promývačce podle Drechslera 100 ml, Kompletní s vložkou se zábrusem NS 29/32 z borosilikátového skla 3.3. </t>
  </si>
  <si>
    <t xml:space="preserve">Lahve k promývačce podle Drechslera 250 ml, Kompletní s vložkou se zábrusem NS 29/32 z borosilikátového skla 3.3. </t>
  </si>
  <si>
    <t>Žákovská sada pro extrakci 30 ml, Použitý SVS systém pracuje výhradně se šroubovanými spoji, skládající se ze šroubového uzávěru, silikonového těsnění a PTFES objímky.</t>
  </si>
  <si>
    <t>Univerzální školní váhy 1000 g/0,1 g, deska z nerezové oceli, 5 tlačítek, LCD s výškou 22mm, možnost napájení baterií, rozměry 225 x 160 x 50mm</t>
  </si>
  <si>
    <t>Odpařovací miska, porcelán, ø 42 mm, 50 ml</t>
  </si>
  <si>
    <t>Odpařovací miska, porcelán, ø 75 mm, 70ml</t>
  </si>
  <si>
    <t>Porcelánová miska, ø 80 mm</t>
  </si>
  <si>
    <t>Porcelánový kelímek, glazovaný porcelán, s víkem a okem, objem 25 ml</t>
  </si>
  <si>
    <t>Vodní vývěva univerzální, s přípojkami o různém Ø: závit 3/4’’ ; závit 1/2’’ a hadicová přípojka o Ø 10 mm.</t>
  </si>
  <si>
    <t>Podstavec laboratorního stojanu, rozměry 180 x 100 mm</t>
  </si>
  <si>
    <t>Tyč ke stojanu se závitem M10, 750x12 mm, pozinkovaná, nerezová</t>
  </si>
  <si>
    <t>Univerzální držák, 0 - 110 mm, s korkovou vložkou</t>
  </si>
  <si>
    <t>Stolní hliníková svorka, K upevnění na desku stolu do tloušťky 60 mm, Ø tyče do 13 mm</t>
  </si>
  <si>
    <t xml:space="preserve">Magnetická míchačka, Rychlost od 250 do 1 500 ot/min, Objem 0,6 l, Max. míchaný objem 1,0 l, Určeno pro kapaliny s nízkou viskozitou, ve shodě s normou DIN EN 60529 IP61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</si>
</sst>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Kč&quot;_-;\-* #,##0.00\ &quot;Kč&quot;_-;_-* &quot;-&quot;??\ &quot;Kč&quot;_-;_-@_-"/>
    <numFmt numFmtId="164" formatCode="#"/>
    <numFmt numFmtId="165" formatCode="#,##0.000"/>
    <numFmt numFmtId="166" formatCode="#,##0\_x0000_"/>
    <numFmt numFmtId="167" formatCode="#,##0.0000"/>
    <numFmt numFmtId="168" formatCode="\'@\'"/>
  </numFmts>
  <fonts count="23" x14ac:knownFonts="1">
    <font>
      <sz val="10"/>
      <name val="Arial"/>
      <charset val="238"/>
    </font>
    <font>
      <sz val="10"/>
      <name val="Arial"/>
      <family val="2"/>
      <charset val="238"/>
    </font>
    <font>
      <sz val="8"/>
      <name val="Arial"/>
      <family val="2"/>
      <charset val="238"/>
    </font>
    <font>
      <sz val="7"/>
      <name val="Arial"/>
      <family val="2"/>
      <charset val="238"/>
    </font>
    <font>
      <b/>
      <sz val="10"/>
      <name val="Arial"/>
      <family val="2"/>
      <charset val="238"/>
    </font>
    <font>
      <b/>
      <sz val="12"/>
      <name val="Arial"/>
      <family val="2"/>
      <charset val="238"/>
    </font>
    <font>
      <b/>
      <sz val="8"/>
      <name val="Arial"/>
      <family val="2"/>
      <charset val="238"/>
    </font>
    <font>
      <b/>
      <sz val="14"/>
      <name val="Arial"/>
      <family val="2"/>
      <charset val="238"/>
    </font>
    <font>
      <b/>
      <sz val="18"/>
      <color indexed="10"/>
      <name val="Arial"/>
      <family val="2"/>
      <charset val="238"/>
    </font>
    <font>
      <sz val="8"/>
      <color indexed="9"/>
      <name val="Arial"/>
      <family val="2"/>
      <charset val="238"/>
    </font>
    <font>
      <sz val="10"/>
      <name val="Arial CE"/>
      <family val="2"/>
      <charset val="238"/>
    </font>
    <font>
      <b/>
      <u/>
      <sz val="10"/>
      <name val="Arial"/>
      <family val="2"/>
      <charset val="238"/>
    </font>
    <font>
      <sz val="11"/>
      <color theme="1"/>
      <name val="Calibri"/>
      <family val="2"/>
      <charset val="238"/>
      <scheme val="minor"/>
    </font>
    <font>
      <b/>
      <sz val="10"/>
      <color rgb="FF0000FF"/>
      <name val="Arial"/>
      <family val="2"/>
      <charset val="238"/>
    </font>
    <font>
      <b/>
      <sz val="10"/>
      <color rgb="FF800080"/>
      <name val="Arial"/>
      <family val="2"/>
      <charset val="238"/>
    </font>
    <font>
      <b/>
      <u/>
      <sz val="10"/>
      <color rgb="FFFA0000"/>
      <name val="Arial"/>
      <family val="2"/>
      <charset val="238"/>
    </font>
    <font>
      <sz val="11"/>
      <name val="Calibri"/>
      <family val="2"/>
      <scheme val="minor"/>
    </font>
    <font>
      <b/>
      <sz val="8"/>
      <color indexed="12"/>
      <name val="Arial"/>
      <family val="2"/>
      <charset val="238"/>
    </font>
    <font>
      <b/>
      <sz val="8"/>
      <color indexed="20"/>
      <name val="Arial"/>
      <family val="2"/>
      <charset val="238"/>
    </font>
    <font>
      <b/>
      <u/>
      <sz val="8"/>
      <color indexed="10"/>
      <name val="Arial"/>
      <family val="2"/>
      <charset val="238"/>
    </font>
    <font>
      <sz val="10"/>
      <name val="Arial"/>
      <family val="2"/>
      <charset val="238"/>
    </font>
    <font>
      <u/>
      <sz val="10"/>
      <color indexed="12"/>
      <name val="Arial CE"/>
      <family val="2"/>
      <charset val="238"/>
    </font>
    <font>
      <sz val="10"/>
      <name val="Calibri"/>
      <family val="2"/>
      <charset val="238"/>
    </font>
  </fonts>
  <fills count="6">
    <fill>
      <patternFill patternType="none"/>
    </fill>
    <fill>
      <patternFill patternType="gray125"/>
    </fill>
    <fill>
      <patternFill patternType="solid">
        <fgColor indexed="26"/>
      </patternFill>
    </fill>
    <fill>
      <patternFill patternType="solid">
        <fgColor indexed="13"/>
      </patternFill>
    </fill>
    <fill>
      <patternFill patternType="solid">
        <fgColor indexed="26"/>
        <bgColor indexed="64"/>
      </patternFill>
    </fill>
    <fill>
      <patternFill patternType="solid">
        <fgColor theme="0"/>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style="hair">
        <color indexed="64"/>
      </top>
      <bottom/>
      <diagonal/>
    </border>
    <border>
      <left/>
      <right style="thin">
        <color indexed="64"/>
      </right>
      <top/>
      <bottom/>
      <diagonal/>
    </border>
    <border>
      <left/>
      <right style="hair">
        <color indexed="64"/>
      </right>
      <top/>
      <bottom/>
      <diagonal/>
    </border>
    <border>
      <left/>
      <right/>
      <top style="hair">
        <color indexed="64"/>
      </top>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medium">
        <color indexed="64"/>
      </right>
      <top style="hair">
        <color indexed="64"/>
      </top>
      <bottom style="thin">
        <color indexed="64"/>
      </bottom>
      <diagonal/>
    </border>
    <border>
      <left/>
      <right style="medium">
        <color indexed="64"/>
      </right>
      <top style="medium">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s>
  <cellStyleXfs count="6">
    <xf numFmtId="0" fontId="0" fillId="0" borderId="0"/>
    <xf numFmtId="0" fontId="12" fillId="0" borderId="0"/>
    <xf numFmtId="0" fontId="12" fillId="0" borderId="0"/>
    <xf numFmtId="0" fontId="16" fillId="0" borderId="0"/>
    <xf numFmtId="0" fontId="21" fillId="0" borderId="0" applyNumberFormat="0" applyFill="0" applyBorder="0" applyAlignment="0" applyProtection="0">
      <alignment vertical="top"/>
      <protection locked="0"/>
    </xf>
    <xf numFmtId="44" fontId="20" fillId="0" borderId="0" applyFont="0" applyFill="0" applyBorder="0" applyAlignment="0" applyProtection="0"/>
  </cellStyleXfs>
  <cellXfs count="214">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3" fillId="0" borderId="0" xfId="0" applyFont="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4"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164" fontId="4" fillId="0" borderId="17" xfId="0" applyNumberFormat="1" applyFont="1" applyBorder="1" applyAlignment="1">
      <alignment vertical="center" wrapText="1"/>
    </xf>
    <xf numFmtId="0" fontId="5" fillId="0" borderId="19" xfId="0" applyFont="1" applyBorder="1" applyAlignment="1">
      <alignment vertical="center"/>
    </xf>
    <xf numFmtId="0" fontId="5" fillId="0" borderId="21" xfId="0" applyFont="1" applyBorder="1" applyAlignment="1">
      <alignment vertical="center"/>
    </xf>
    <xf numFmtId="0" fontId="4" fillId="0" borderId="22" xfId="0" applyFont="1" applyBorder="1"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21" xfId="0" applyFont="1" applyBorder="1" applyAlignment="1">
      <alignment vertical="center"/>
    </xf>
    <xf numFmtId="1" fontId="2" fillId="0" borderId="24" xfId="0" applyNumberFormat="1" applyFont="1" applyBorder="1" applyAlignment="1">
      <alignment horizontal="center" vertical="center"/>
    </xf>
    <xf numFmtId="0" fontId="6" fillId="0" borderId="25" xfId="0" applyFont="1" applyBorder="1" applyAlignment="1">
      <alignment vertical="center"/>
    </xf>
    <xf numFmtId="0" fontId="2" fillId="0" borderId="26" xfId="0" applyFont="1" applyBorder="1" applyAlignment="1">
      <alignment vertical="center"/>
    </xf>
    <xf numFmtId="49" fontId="2" fillId="0" borderId="27" xfId="0" applyNumberFormat="1" applyFont="1" applyBorder="1" applyAlignment="1">
      <alignment vertical="center"/>
    </xf>
    <xf numFmtId="0" fontId="2" fillId="0" borderId="28" xfId="0" applyFont="1" applyBorder="1" applyAlignment="1">
      <alignment vertical="center"/>
    </xf>
    <xf numFmtId="0" fontId="2" fillId="0" borderId="27" xfId="0" applyFont="1" applyBorder="1" applyAlignment="1">
      <alignment vertical="center"/>
    </xf>
    <xf numFmtId="1" fontId="2" fillId="0" borderId="30" xfId="0" applyNumberFormat="1" applyFont="1" applyBorder="1" applyAlignment="1">
      <alignment horizontal="center" vertical="center"/>
    </xf>
    <xf numFmtId="0" fontId="6" fillId="0" borderId="28" xfId="0" applyFont="1" applyBorder="1" applyAlignment="1">
      <alignment vertical="center"/>
    </xf>
    <xf numFmtId="49" fontId="2" fillId="0" borderId="18" xfId="0" applyNumberFormat="1" applyFont="1" applyBorder="1" applyAlignment="1">
      <alignment vertical="center"/>
    </xf>
    <xf numFmtId="0" fontId="2" fillId="0" borderId="31" xfId="0" applyFont="1" applyBorder="1" applyAlignment="1">
      <alignment vertical="center"/>
    </xf>
    <xf numFmtId="1" fontId="2" fillId="0" borderId="32" xfId="0" applyNumberFormat="1" applyFont="1" applyBorder="1" applyAlignment="1">
      <alignment horizontal="center"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49" fontId="2" fillId="0" borderId="15" xfId="0" applyNumberFormat="1" applyFont="1" applyBorder="1" applyAlignment="1">
      <alignment vertical="center"/>
    </xf>
    <xf numFmtId="0" fontId="4" fillId="0" borderId="1" xfId="0" applyFont="1" applyBorder="1" applyAlignment="1">
      <alignment vertical="top"/>
    </xf>
    <xf numFmtId="0" fontId="2" fillId="0" borderId="36" xfId="0" applyFont="1" applyBorder="1" applyAlignment="1">
      <alignment vertical="center"/>
    </xf>
    <xf numFmtId="0" fontId="2" fillId="0" borderId="37" xfId="0" applyFont="1" applyBorder="1" applyAlignment="1">
      <alignment vertical="center"/>
    </xf>
    <xf numFmtId="1" fontId="5" fillId="0" borderId="19" xfId="0" applyNumberFormat="1" applyFont="1" applyBorder="1" applyAlignment="1">
      <alignment vertical="center"/>
    </xf>
    <xf numFmtId="0" fontId="2" fillId="0" borderId="38" xfId="0" applyFont="1" applyBorder="1" applyAlignment="1">
      <alignment vertical="center"/>
    </xf>
    <xf numFmtId="167" fontId="2" fillId="0" borderId="18" xfId="0" applyNumberFormat="1" applyFont="1" applyBorder="1" applyAlignment="1">
      <alignment horizontal="right" vertical="center"/>
    </xf>
    <xf numFmtId="0" fontId="2" fillId="0" borderId="39" xfId="0" applyFont="1" applyBorder="1"/>
    <xf numFmtId="0" fontId="2" fillId="0" borderId="29" xfId="0" applyFont="1" applyBorder="1"/>
    <xf numFmtId="167" fontId="2" fillId="0" borderId="40" xfId="0" applyNumberFormat="1" applyFont="1" applyBorder="1" applyAlignment="1">
      <alignment horizontal="right" vertical="center"/>
    </xf>
    <xf numFmtId="0" fontId="4" fillId="0" borderId="41" xfId="0" applyFont="1" applyBorder="1" applyAlignment="1">
      <alignment vertical="top"/>
    </xf>
    <xf numFmtId="0" fontId="2" fillId="0" borderId="25" xfId="0" applyFont="1" applyBorder="1" applyAlignment="1">
      <alignment vertical="center"/>
    </xf>
    <xf numFmtId="167" fontId="2" fillId="0" borderId="27" xfId="0" applyNumberFormat="1" applyFont="1" applyBorder="1" applyAlignment="1">
      <alignment horizontal="right" vertical="center"/>
    </xf>
    <xf numFmtId="0" fontId="4" fillId="0" borderId="33"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2" fillId="0" borderId="13" xfId="0" applyFont="1" applyBorder="1"/>
    <xf numFmtId="0" fontId="2" fillId="0" borderId="44" xfId="0" applyFont="1" applyBorder="1" applyAlignment="1">
      <alignment vertical="center"/>
    </xf>
    <xf numFmtId="0" fontId="2" fillId="0" borderId="45" xfId="0" applyFont="1" applyBorder="1"/>
    <xf numFmtId="0" fontId="2" fillId="0" borderId="46" xfId="0" applyFont="1" applyBorder="1" applyAlignment="1">
      <alignment vertical="center"/>
    </xf>
    <xf numFmtId="49" fontId="2" fillId="0" borderId="6" xfId="0" applyNumberFormat="1" applyFont="1" applyBorder="1" applyAlignment="1">
      <alignment vertical="center"/>
    </xf>
    <xf numFmtId="49" fontId="2" fillId="3" borderId="47" xfId="0" applyNumberFormat="1" applyFont="1" applyFill="1" applyBorder="1" applyAlignment="1">
      <alignment horizontal="center" vertical="center" wrapText="1"/>
    </xf>
    <xf numFmtId="1" fontId="2" fillId="3" borderId="48" xfId="0" applyNumberFormat="1" applyFont="1" applyFill="1" applyBorder="1" applyAlignment="1">
      <alignment horizontal="center" vertical="center" wrapText="1"/>
    </xf>
    <xf numFmtId="49" fontId="7" fillId="2" borderId="0" xfId="0" applyNumberFormat="1" applyFont="1" applyFill="1"/>
    <xf numFmtId="49" fontId="6" fillId="2" borderId="0" xfId="0" applyNumberFormat="1" applyFont="1" applyFill="1" applyAlignment="1">
      <alignment vertical="center"/>
    </xf>
    <xf numFmtId="49" fontId="2" fillId="2" borderId="0" xfId="0" applyNumberFormat="1" applyFont="1" applyFill="1" applyAlignment="1">
      <alignment vertical="center"/>
    </xf>
    <xf numFmtId="0" fontId="2" fillId="4" borderId="0" xfId="0" applyFont="1" applyFill="1" applyAlignment="1">
      <alignment horizontal="left" vertical="center"/>
    </xf>
    <xf numFmtId="49" fontId="2" fillId="4" borderId="0" xfId="0" applyNumberFormat="1" applyFont="1" applyFill="1" applyAlignment="1">
      <alignment horizontal="left" vertical="center"/>
    </xf>
    <xf numFmtId="49" fontId="2" fillId="3" borderId="49" xfId="0" applyNumberFormat="1" applyFont="1" applyFill="1" applyBorder="1" applyAlignment="1">
      <alignment horizontal="center" vertical="center" wrapText="1"/>
    </xf>
    <xf numFmtId="1" fontId="2" fillId="3" borderId="32" xfId="0" applyNumberFormat="1" applyFont="1" applyFill="1" applyBorder="1" applyAlignment="1">
      <alignment horizontal="center" vertical="center" wrapText="1"/>
    </xf>
    <xf numFmtId="49" fontId="3" fillId="2" borderId="0" xfId="0" applyNumberFormat="1" applyFont="1" applyFill="1"/>
    <xf numFmtId="2" fontId="1" fillId="0" borderId="0" xfId="0" applyNumberFormat="1" applyFont="1" applyProtection="1">
      <protection locked="0"/>
    </xf>
    <xf numFmtId="0" fontId="1" fillId="0" borderId="0" xfId="0" applyFont="1" applyProtection="1">
      <protection locked="0"/>
    </xf>
    <xf numFmtId="49" fontId="3" fillId="2" borderId="0" xfId="0" applyNumberFormat="1" applyFont="1" applyFill="1" applyAlignment="1">
      <alignment vertical="center"/>
    </xf>
    <xf numFmtId="49" fontId="2" fillId="2" borderId="0" xfId="0" applyNumberFormat="1" applyFont="1" applyFill="1" applyAlignment="1">
      <alignment horizontal="center" vertical="center"/>
    </xf>
    <xf numFmtId="49" fontId="2" fillId="2" borderId="0" xfId="0" applyNumberFormat="1" applyFont="1" applyFill="1" applyAlignment="1">
      <alignment horizontal="left" vertical="center"/>
    </xf>
    <xf numFmtId="49" fontId="2" fillId="3" borderId="50" xfId="0" applyNumberFormat="1" applyFont="1" applyFill="1" applyBorder="1" applyAlignment="1">
      <alignment horizontal="center" vertical="center" wrapText="1"/>
    </xf>
    <xf numFmtId="1" fontId="2" fillId="3" borderId="51" xfId="0" applyNumberFormat="1" applyFont="1" applyFill="1" applyBorder="1" applyAlignment="1">
      <alignment horizontal="center" vertical="center" wrapText="1"/>
    </xf>
    <xf numFmtId="0" fontId="1" fillId="4" borderId="16" xfId="0" applyFont="1" applyFill="1" applyBorder="1"/>
    <xf numFmtId="0" fontId="1" fillId="4" borderId="17" xfId="0" applyFont="1" applyFill="1" applyBorder="1"/>
    <xf numFmtId="0" fontId="1" fillId="0" borderId="1" xfId="0" applyFont="1" applyBorder="1"/>
    <xf numFmtId="0" fontId="1" fillId="0" borderId="2" xfId="0" applyFont="1" applyBorder="1"/>
    <xf numFmtId="0" fontId="1" fillId="0" borderId="3" xfId="0" applyFont="1" applyBorder="1"/>
    <xf numFmtId="0" fontId="8" fillId="0" borderId="2" xfId="0" applyFont="1" applyBorder="1"/>
    <xf numFmtId="0" fontId="1" fillId="0" borderId="13" xfId="0" applyFont="1" applyBorder="1"/>
    <xf numFmtId="0" fontId="1" fillId="0" borderId="14" xfId="0" applyFont="1" applyBorder="1"/>
    <xf numFmtId="0" fontId="1" fillId="0" borderId="15" xfId="0" applyFont="1" applyBorder="1"/>
    <xf numFmtId="164" fontId="2" fillId="0" borderId="25" xfId="0" applyNumberFormat="1" applyFont="1" applyBorder="1" applyAlignment="1">
      <alignment vertical="center"/>
    </xf>
    <xf numFmtId="164" fontId="2" fillId="0" borderId="8" xfId="0" applyNumberFormat="1" applyFont="1" applyBorder="1" applyAlignment="1">
      <alignment vertical="center"/>
    </xf>
    <xf numFmtId="164" fontId="2" fillId="0" borderId="38" xfId="0" applyNumberFormat="1" applyFont="1" applyBorder="1" applyAlignment="1">
      <alignment vertical="center"/>
    </xf>
    <xf numFmtId="164" fontId="2" fillId="0" borderId="0" xfId="0" applyNumberFormat="1" applyFont="1" applyAlignment="1">
      <alignment vertical="center"/>
    </xf>
    <xf numFmtId="164" fontId="2" fillId="0" borderId="26" xfId="0" applyNumberFormat="1" applyFont="1" applyBorder="1" applyAlignment="1">
      <alignment vertical="center"/>
    </xf>
    <xf numFmtId="164" fontId="2" fillId="0" borderId="28" xfId="0" applyNumberFormat="1" applyFont="1" applyBorder="1" applyAlignment="1">
      <alignment vertical="center"/>
    </xf>
    <xf numFmtId="164" fontId="2" fillId="0" borderId="12" xfId="0" applyNumberFormat="1" applyFont="1" applyBorder="1" applyAlignment="1">
      <alignment vertical="center"/>
    </xf>
    <xf numFmtId="164" fontId="2" fillId="0" borderId="29" xfId="0" applyNumberFormat="1" applyFont="1" applyBorder="1" applyAlignment="1">
      <alignment vertical="center"/>
    </xf>
    <xf numFmtId="164" fontId="2" fillId="0" borderId="9" xfId="0" applyNumberFormat="1" applyFont="1" applyBorder="1" applyAlignment="1">
      <alignment vertical="center"/>
    </xf>
    <xf numFmtId="49" fontId="2" fillId="0" borderId="26" xfId="0" applyNumberFormat="1" applyFont="1" applyBorder="1" applyAlignment="1">
      <alignment vertical="center"/>
    </xf>
    <xf numFmtId="3" fontId="1" fillId="0" borderId="52" xfId="0" applyNumberFormat="1" applyFont="1" applyBorder="1" applyAlignment="1">
      <alignment vertical="center"/>
    </xf>
    <xf numFmtId="3" fontId="1" fillId="0" borderId="34" xfId="0" applyNumberFormat="1" applyFont="1" applyBorder="1" applyAlignment="1">
      <alignment vertical="center"/>
    </xf>
    <xf numFmtId="166" fontId="1" fillId="0" borderId="35" xfId="0" applyNumberFormat="1" applyFont="1" applyBorder="1" applyAlignment="1">
      <alignment horizontal="right" vertical="center" wrapText="1"/>
    </xf>
    <xf numFmtId="4" fontId="1" fillId="0" borderId="33" xfId="0" applyNumberFormat="1" applyFont="1" applyBorder="1" applyAlignment="1">
      <alignment horizontal="right" vertical="center" wrapText="1"/>
    </xf>
    <xf numFmtId="3" fontId="1" fillId="0" borderId="35" xfId="0" applyNumberFormat="1" applyFont="1" applyBorder="1" applyAlignment="1">
      <alignment vertical="center"/>
    </xf>
    <xf numFmtId="3" fontId="1" fillId="0" borderId="33" xfId="0" applyNumberFormat="1" applyFont="1" applyBorder="1" applyAlignment="1">
      <alignment vertical="center"/>
    </xf>
    <xf numFmtId="3" fontId="1" fillId="0" borderId="34" xfId="0" applyNumberFormat="1" applyFont="1" applyBorder="1" applyAlignment="1">
      <alignment vertical="center" wrapText="1"/>
    </xf>
    <xf numFmtId="4" fontId="1" fillId="0" borderId="34" xfId="0" applyNumberFormat="1" applyFont="1" applyBorder="1" applyAlignment="1">
      <alignment horizontal="right" vertical="center" wrapText="1"/>
    </xf>
    <xf numFmtId="3" fontId="1" fillId="0" borderId="46" xfId="0" applyNumberFormat="1" applyFont="1" applyBorder="1" applyAlignment="1">
      <alignment vertical="center"/>
    </xf>
    <xf numFmtId="4" fontId="1" fillId="0" borderId="28" xfId="0" applyNumberFormat="1" applyFont="1" applyBorder="1" applyAlignment="1">
      <alignment horizontal="right" vertical="center" wrapText="1"/>
    </xf>
    <xf numFmtId="4" fontId="1" fillId="0" borderId="28" xfId="0" applyNumberFormat="1" applyFont="1" applyBorder="1" applyAlignment="1">
      <alignment horizontal="right" vertical="center"/>
    </xf>
    <xf numFmtId="3" fontId="1" fillId="0" borderId="12" xfId="0" applyNumberFormat="1" applyFont="1" applyBorder="1" applyAlignment="1">
      <alignment vertical="center"/>
    </xf>
    <xf numFmtId="0" fontId="9" fillId="0" borderId="12" xfId="0" applyFont="1" applyBorder="1" applyAlignment="1">
      <alignment horizontal="right" vertical="center"/>
    </xf>
    <xf numFmtId="0" fontId="9" fillId="0" borderId="9" xfId="0" applyFont="1" applyBorder="1" applyAlignment="1">
      <alignment horizontal="left" vertical="center"/>
    </xf>
    <xf numFmtId="3" fontId="1" fillId="0" borderId="28" xfId="0" applyNumberFormat="1" applyFont="1" applyBorder="1" applyAlignment="1">
      <alignment vertical="center"/>
    </xf>
    <xf numFmtId="3" fontId="1" fillId="0" borderId="0" xfId="0" applyNumberFormat="1" applyFont="1" applyAlignment="1">
      <alignment vertical="center"/>
    </xf>
    <xf numFmtId="4" fontId="1" fillId="0" borderId="16" xfId="0" applyNumberFormat="1" applyFont="1" applyBorder="1" applyAlignment="1">
      <alignment horizontal="right" vertical="center" wrapText="1"/>
    </xf>
    <xf numFmtId="4" fontId="1" fillId="0" borderId="16" xfId="0" applyNumberFormat="1" applyFont="1" applyBorder="1" applyAlignment="1">
      <alignment horizontal="right" vertical="center"/>
    </xf>
    <xf numFmtId="3" fontId="1" fillId="0" borderId="18" xfId="0" applyNumberFormat="1" applyFont="1" applyBorder="1" applyAlignment="1">
      <alignment vertical="center"/>
    </xf>
    <xf numFmtId="4" fontId="1" fillId="0" borderId="45" xfId="0" applyNumberFormat="1" applyFont="1" applyBorder="1" applyAlignment="1">
      <alignment horizontal="right" vertical="center" wrapText="1"/>
    </xf>
    <xf numFmtId="4" fontId="1" fillId="0" borderId="17" xfId="0" applyNumberFormat="1" applyFont="1" applyBorder="1" applyAlignment="1">
      <alignment horizontal="right" vertical="center" wrapText="1"/>
    </xf>
    <xf numFmtId="3" fontId="1" fillId="0" borderId="14" xfId="0" applyNumberFormat="1" applyFont="1" applyBorder="1" applyAlignment="1">
      <alignment vertical="center" wrapText="1"/>
    </xf>
    <xf numFmtId="3" fontId="2" fillId="0" borderId="29" xfId="0" applyNumberFormat="1" applyFont="1" applyBorder="1" applyAlignment="1">
      <alignment horizontal="right" vertical="center" wrapText="1"/>
    </xf>
    <xf numFmtId="4" fontId="2" fillId="0" borderId="28" xfId="0" applyNumberFormat="1" applyFont="1" applyBorder="1" applyAlignment="1">
      <alignment horizontal="right" vertical="center" wrapText="1"/>
    </xf>
    <xf numFmtId="4" fontId="1" fillId="0" borderId="29" xfId="0" applyNumberFormat="1" applyFont="1" applyBorder="1" applyAlignment="1">
      <alignment horizontal="right" vertical="center" wrapText="1"/>
    </xf>
    <xf numFmtId="3" fontId="2" fillId="0" borderId="28" xfId="0" applyNumberFormat="1" applyFont="1" applyBorder="1" applyAlignment="1">
      <alignment horizontal="right" vertical="center" wrapText="1"/>
    </xf>
    <xf numFmtId="4" fontId="4" fillId="0" borderId="53" xfId="0" applyNumberFormat="1" applyFont="1" applyBorder="1" applyAlignment="1">
      <alignment horizontal="right" vertical="center" wrapText="1"/>
    </xf>
    <xf numFmtId="0" fontId="1" fillId="0" borderId="20" xfId="0" applyFont="1" applyBorder="1" applyAlignment="1">
      <alignment vertical="center"/>
    </xf>
    <xf numFmtId="0" fontId="1" fillId="0" borderId="0" xfId="0" applyFont="1" applyAlignment="1">
      <alignment vertical="center"/>
    </xf>
    <xf numFmtId="0" fontId="1" fillId="4" borderId="0" xfId="0" applyFont="1" applyFill="1" applyAlignment="1">
      <alignment horizontal="left" vertical="center"/>
    </xf>
    <xf numFmtId="49" fontId="1" fillId="3" borderId="47" xfId="0" applyNumberFormat="1" applyFont="1" applyFill="1" applyBorder="1" applyAlignment="1">
      <alignment horizontal="center" vertical="center" wrapText="1"/>
    </xf>
    <xf numFmtId="1" fontId="1" fillId="3" borderId="48" xfId="0" applyNumberFormat="1" applyFont="1" applyFill="1" applyBorder="1" applyAlignment="1">
      <alignment horizontal="center" vertical="center" wrapText="1"/>
    </xf>
    <xf numFmtId="0" fontId="13" fillId="0" borderId="0" xfId="0" applyFont="1" applyAlignment="1">
      <alignment vertical="center"/>
    </xf>
    <xf numFmtId="166" fontId="14" fillId="0" borderId="0" xfId="0" applyNumberFormat="1" applyFont="1" applyAlignment="1">
      <alignment horizontal="center" vertical="center"/>
    </xf>
    <xf numFmtId="4" fontId="14" fillId="0" borderId="0" xfId="0" applyNumberFormat="1" applyFont="1" applyAlignment="1">
      <alignment horizontal="right" vertical="center"/>
    </xf>
    <xf numFmtId="166" fontId="1" fillId="0" borderId="0" xfId="0" applyNumberFormat="1" applyFont="1" applyAlignment="1">
      <alignment horizontal="center" vertical="center"/>
    </xf>
    <xf numFmtId="165" fontId="1" fillId="0" borderId="0" xfId="0" applyNumberFormat="1" applyFont="1" applyAlignment="1">
      <alignment horizontal="right" vertical="center"/>
    </xf>
    <xf numFmtId="4" fontId="1" fillId="0" borderId="0" xfId="0" applyNumberFormat="1" applyFont="1" applyAlignment="1">
      <alignment horizontal="right" vertical="center"/>
    </xf>
    <xf numFmtId="166" fontId="1" fillId="0" borderId="0" xfId="0" applyNumberFormat="1" applyFont="1" applyAlignment="1">
      <alignment horizontal="right" vertical="center"/>
    </xf>
    <xf numFmtId="166" fontId="13" fillId="0" borderId="0" xfId="0" applyNumberFormat="1" applyFont="1" applyAlignment="1">
      <alignment horizontal="center" vertical="center"/>
    </xf>
    <xf numFmtId="4" fontId="13" fillId="0" borderId="0" xfId="0" applyNumberFormat="1" applyFont="1" applyAlignment="1">
      <alignment horizontal="right" vertical="center"/>
    </xf>
    <xf numFmtId="4" fontId="15" fillId="0" borderId="0" xfId="0" applyNumberFormat="1" applyFont="1" applyAlignment="1">
      <alignment horizontal="right" vertical="center"/>
    </xf>
    <xf numFmtId="1" fontId="1" fillId="3" borderId="48" xfId="0" applyNumberFormat="1" applyFont="1" applyFill="1" applyBorder="1" applyAlignment="1">
      <alignment horizontal="center" vertical="center"/>
    </xf>
    <xf numFmtId="0" fontId="2" fillId="0" borderId="0" xfId="0" applyFont="1" applyProtection="1">
      <protection locked="0"/>
    </xf>
    <xf numFmtId="2" fontId="2" fillId="0" borderId="0" xfId="0" applyNumberFormat="1" applyFont="1" applyProtection="1">
      <protection locked="0"/>
    </xf>
    <xf numFmtId="0" fontId="14" fillId="0" borderId="0" xfId="0" applyFont="1" applyAlignment="1">
      <alignment horizontal="left" vertical="top" wrapText="1"/>
    </xf>
    <xf numFmtId="49" fontId="1" fillId="2" borderId="17" xfId="0" applyNumberFormat="1" applyFont="1" applyFill="1" applyBorder="1" applyAlignment="1">
      <alignment horizontal="left" vertical="top" wrapText="1"/>
    </xf>
    <xf numFmtId="0" fontId="13" fillId="0" borderId="0" xfId="0" applyFont="1" applyAlignment="1">
      <alignment horizontal="left" vertical="top" wrapText="1"/>
    </xf>
    <xf numFmtId="0" fontId="1" fillId="0" borderId="0" xfId="0" applyFont="1" applyAlignment="1">
      <alignment horizontal="left" vertical="top" wrapText="1"/>
    </xf>
    <xf numFmtId="0" fontId="1" fillId="5" borderId="0" xfId="0" applyFont="1" applyFill="1" applyAlignment="1">
      <alignment horizontal="left" vertical="top" wrapText="1"/>
    </xf>
    <xf numFmtId="0" fontId="15" fillId="0" borderId="0" xfId="0" applyFont="1" applyAlignment="1">
      <alignment horizontal="left" vertical="top" wrapText="1"/>
    </xf>
    <xf numFmtId="0" fontId="1" fillId="0" borderId="0" xfId="0" applyFont="1" applyAlignment="1" applyProtection="1">
      <alignment horizontal="left" vertical="top" wrapText="1"/>
      <protection locked="0"/>
    </xf>
    <xf numFmtId="166" fontId="17" fillId="0" borderId="0" xfId="0" applyNumberFormat="1" applyFont="1" applyAlignment="1">
      <alignment horizontal="center" vertical="center"/>
    </xf>
    <xf numFmtId="0" fontId="17" fillId="0" borderId="0" xfId="0" applyFont="1" applyAlignment="1">
      <alignment vertical="center"/>
    </xf>
    <xf numFmtId="4" fontId="17" fillId="0" borderId="0" xfId="0" applyNumberFormat="1" applyFont="1" applyAlignment="1">
      <alignment horizontal="right" vertical="center"/>
    </xf>
    <xf numFmtId="166" fontId="18" fillId="0" borderId="0" xfId="0" applyNumberFormat="1" applyFont="1" applyAlignment="1">
      <alignment horizontal="center" vertical="center"/>
    </xf>
    <xf numFmtId="0" fontId="18" fillId="0" borderId="0" xfId="0" applyFont="1"/>
    <xf numFmtId="4" fontId="18" fillId="0" borderId="0" xfId="0" applyNumberFormat="1" applyFont="1"/>
    <xf numFmtId="0" fontId="2" fillId="0" borderId="0" xfId="0" applyFont="1"/>
    <xf numFmtId="0" fontId="19" fillId="0" borderId="0" xfId="0" applyFont="1"/>
    <xf numFmtId="4" fontId="19" fillId="0" borderId="0" xfId="0" applyNumberFormat="1" applyFont="1"/>
    <xf numFmtId="0" fontId="1" fillId="0" borderId="0" xfId="0" applyFont="1" applyAlignment="1" applyProtection="1">
      <alignment horizontal="left" vertical="center"/>
      <protection locked="0"/>
    </xf>
    <xf numFmtId="0" fontId="13" fillId="0" borderId="0" xfId="0" applyFont="1" applyAlignment="1">
      <alignment horizontal="right" vertical="center"/>
    </xf>
    <xf numFmtId="0" fontId="14" fillId="0" borderId="0" xfId="0" applyFont="1" applyAlignment="1">
      <alignment horizontal="right" vertical="center"/>
    </xf>
    <xf numFmtId="0" fontId="4" fillId="0" borderId="0" xfId="0" applyFont="1" applyAlignment="1">
      <alignment horizontal="right" vertical="center"/>
    </xf>
    <xf numFmtId="0" fontId="11" fillId="0" borderId="0" xfId="0" applyFont="1" applyAlignment="1">
      <alignment horizontal="right" vertical="center"/>
    </xf>
    <xf numFmtId="0" fontId="14" fillId="0" borderId="0" xfId="0" applyFont="1" applyAlignment="1">
      <alignment horizontal="center" vertical="center"/>
    </xf>
    <xf numFmtId="49" fontId="1" fillId="3" borderId="49" xfId="0" applyNumberFormat="1" applyFont="1" applyFill="1" applyBorder="1" applyAlignment="1">
      <alignment horizontal="center" vertical="center" wrapText="1"/>
    </xf>
    <xf numFmtId="1" fontId="1" fillId="3" borderId="32" xfId="0" applyNumberFormat="1" applyFont="1" applyFill="1" applyBorder="1" applyAlignment="1">
      <alignment horizontal="center" vertical="center"/>
    </xf>
    <xf numFmtId="49" fontId="10" fillId="2" borderId="17" xfId="0" applyNumberFormat="1" applyFont="1" applyFill="1" applyBorder="1" applyAlignment="1">
      <alignment horizontal="right" vertical="center"/>
    </xf>
    <xf numFmtId="0" fontId="1" fillId="0" borderId="0" xfId="0" applyFont="1" applyAlignment="1" applyProtection="1">
      <alignment horizontal="right" vertical="center"/>
      <protection locked="0"/>
    </xf>
    <xf numFmtId="49" fontId="10" fillId="2" borderId="17" xfId="0" applyNumberFormat="1" applyFont="1" applyFill="1" applyBorder="1" applyAlignment="1">
      <alignment horizontal="center" vertical="center"/>
    </xf>
    <xf numFmtId="0" fontId="15" fillId="0" borderId="0" xfId="0" applyFont="1" applyAlignment="1">
      <alignment horizontal="center" vertical="center"/>
    </xf>
    <xf numFmtId="0" fontId="1" fillId="0" borderId="0" xfId="0" applyFont="1" applyAlignment="1" applyProtection="1">
      <alignment horizontal="center" vertical="center"/>
      <protection locked="0"/>
    </xf>
    <xf numFmtId="0" fontId="13" fillId="0" borderId="0" xfId="0" applyFont="1" applyAlignment="1">
      <alignment horizontal="center" vertical="center"/>
    </xf>
    <xf numFmtId="49" fontId="1" fillId="2" borderId="0" xfId="0" applyNumberFormat="1" applyFont="1" applyFill="1" applyAlignment="1">
      <alignment horizontal="left" vertical="center" wrapText="1"/>
    </xf>
    <xf numFmtId="49" fontId="1" fillId="4" borderId="0" xfId="0" applyNumberFormat="1" applyFont="1" applyFill="1" applyAlignment="1">
      <alignment horizontal="left" vertical="center" wrapText="1"/>
    </xf>
    <xf numFmtId="49" fontId="10" fillId="2" borderId="17" xfId="0" applyNumberFormat="1" applyFont="1" applyFill="1" applyBorder="1" applyAlignment="1">
      <alignment horizontal="left" vertical="center" wrapText="1"/>
    </xf>
    <xf numFmtId="0" fontId="13" fillId="0" borderId="0" xfId="0" applyFont="1" applyAlignment="1">
      <alignment horizontal="left" vertical="center" wrapText="1"/>
    </xf>
    <xf numFmtId="0" fontId="14" fillId="0" borderId="0" xfId="0" applyFont="1" applyAlignment="1">
      <alignment horizontal="left" vertical="center" wrapText="1"/>
    </xf>
    <xf numFmtId="0" fontId="15" fillId="0" borderId="0" xfId="0" applyFont="1" applyAlignment="1">
      <alignment horizontal="left" vertical="center" wrapText="1"/>
    </xf>
    <xf numFmtId="0" fontId="1" fillId="0" borderId="0" xfId="0" applyFont="1" applyAlignment="1" applyProtection="1">
      <alignment horizontal="left" vertical="center" wrapText="1"/>
      <protection locked="0"/>
    </xf>
    <xf numFmtId="0" fontId="15" fillId="0" borderId="0" xfId="0" applyFont="1" applyAlignment="1">
      <alignment horizontal="right" vertical="center"/>
    </xf>
    <xf numFmtId="0" fontId="1" fillId="0" borderId="0" xfId="0" applyFont="1" applyAlignment="1" applyProtection="1">
      <alignment horizontal="center" vertical="center" wrapText="1"/>
      <protection locked="0"/>
    </xf>
    <xf numFmtId="49" fontId="7" fillId="2" borderId="0" xfId="0" applyNumberFormat="1" applyFont="1" applyFill="1" applyAlignment="1">
      <alignment horizontal="left" vertical="center"/>
    </xf>
    <xf numFmtId="49" fontId="1" fillId="2" borderId="0" xfId="0" applyNumberFormat="1" applyFont="1" applyFill="1" applyAlignment="1">
      <alignment horizontal="left" vertical="center"/>
    </xf>
    <xf numFmtId="49" fontId="4" fillId="2" borderId="0" xfId="0" applyNumberFormat="1" applyFont="1" applyFill="1" applyAlignment="1">
      <alignment horizontal="left" vertical="center"/>
    </xf>
    <xf numFmtId="168" fontId="6" fillId="0" borderId="25" xfId="0" applyNumberFormat="1" applyFont="1" applyBorder="1" applyAlignment="1">
      <alignment vertical="center"/>
    </xf>
    <xf numFmtId="49" fontId="1" fillId="0" borderId="0" xfId="0" applyNumberFormat="1" applyFont="1" applyAlignment="1">
      <alignment vertical="center" wrapText="1"/>
    </xf>
    <xf numFmtId="49" fontId="1" fillId="0" borderId="0" xfId="0" applyNumberFormat="1" applyFont="1" applyAlignment="1">
      <alignment vertical="top" wrapText="1"/>
    </xf>
    <xf numFmtId="0" fontId="1" fillId="0" borderId="0" xfId="0" applyFont="1" applyAlignment="1">
      <alignment vertical="center" wrapText="1"/>
    </xf>
    <xf numFmtId="49" fontId="1" fillId="0" borderId="0" xfId="0" applyNumberFormat="1" applyFont="1" applyAlignment="1">
      <alignment horizontal="left" vertical="center" wrapText="1"/>
    </xf>
    <xf numFmtId="0" fontId="0" fillId="0" borderId="0" xfId="0" applyAlignment="1">
      <alignment horizontal="left" vertical="center" wrapText="1"/>
    </xf>
    <xf numFmtId="164" fontId="2" fillId="0" borderId="25" xfId="0" applyNumberFormat="1" applyFont="1" applyBorder="1" applyAlignment="1">
      <alignment horizontal="left" vertical="center" wrapText="1"/>
    </xf>
    <xf numFmtId="164" fontId="2" fillId="0" borderId="8" xfId="0" applyNumberFormat="1" applyFont="1" applyBorder="1" applyAlignment="1">
      <alignment horizontal="left" vertical="center" wrapText="1"/>
    </xf>
    <xf numFmtId="164" fontId="2" fillId="0" borderId="5" xfId="0" applyNumberFormat="1" applyFont="1" applyBorder="1" applyAlignment="1">
      <alignment horizontal="left" vertical="center" wrapText="1"/>
    </xf>
    <xf numFmtId="164" fontId="2" fillId="0" borderId="38" xfId="0" applyNumberFormat="1" applyFont="1" applyBorder="1" applyAlignment="1">
      <alignment horizontal="left" vertical="center" wrapText="1"/>
    </xf>
    <xf numFmtId="164" fontId="2" fillId="0" borderId="0" xfId="0" applyNumberFormat="1" applyFont="1" applyAlignment="1">
      <alignment horizontal="left" vertical="center" wrapText="1"/>
    </xf>
    <xf numFmtId="164" fontId="2" fillId="0" borderId="7" xfId="0" applyNumberFormat="1" applyFont="1" applyBorder="1" applyAlignment="1">
      <alignment horizontal="left" vertical="center" wrapText="1"/>
    </xf>
    <xf numFmtId="164" fontId="6" fillId="0" borderId="29" xfId="0" applyNumberFormat="1" applyFont="1" applyBorder="1" applyAlignment="1">
      <alignment horizontal="left" vertical="center" wrapText="1"/>
    </xf>
    <xf numFmtId="164" fontId="6" fillId="0" borderId="10" xfId="0" applyNumberFormat="1" applyFont="1" applyBorder="1" applyAlignment="1">
      <alignment horizontal="left" vertical="center" wrapText="1"/>
    </xf>
    <xf numFmtId="164" fontId="6" fillId="0" borderId="11" xfId="0" applyNumberFormat="1" applyFont="1" applyBorder="1" applyAlignment="1">
      <alignment horizontal="left" vertical="center" wrapText="1"/>
    </xf>
    <xf numFmtId="164" fontId="2" fillId="0" borderId="29" xfId="0" applyNumberFormat="1" applyFont="1" applyBorder="1" applyAlignment="1">
      <alignment horizontal="left" vertical="center" wrapText="1"/>
    </xf>
    <xf numFmtId="164" fontId="2" fillId="0" borderId="10" xfId="0" applyNumberFormat="1" applyFont="1" applyBorder="1" applyAlignment="1">
      <alignment horizontal="left" vertical="center" wrapText="1"/>
    </xf>
    <xf numFmtId="164" fontId="2" fillId="0" borderId="11" xfId="0" applyNumberFormat="1" applyFont="1" applyBorder="1" applyAlignment="1">
      <alignment horizontal="left" vertical="center" wrapText="1"/>
    </xf>
    <xf numFmtId="0" fontId="1" fillId="0" borderId="0" xfId="0" applyFont="1" applyAlignment="1" applyProtection="1">
      <alignment horizontal="left" wrapText="1"/>
      <protection locked="0"/>
    </xf>
    <xf numFmtId="0" fontId="1" fillId="4" borderId="0" xfId="0" applyFont="1" applyFill="1" applyAlignment="1">
      <alignment horizontal="left" vertical="center"/>
    </xf>
    <xf numFmtId="0" fontId="1" fillId="0" borderId="0" xfId="0" applyFont="1" applyAlignment="1">
      <alignment horizontal="left" vertical="center"/>
    </xf>
    <xf numFmtId="49" fontId="1" fillId="4" borderId="0" xfId="0" applyNumberFormat="1" applyFont="1" applyFill="1" applyAlignment="1">
      <alignment horizontal="left" vertical="center"/>
    </xf>
  </cellXfs>
  <cellStyles count="6">
    <cellStyle name="Hypertextový odkaz 2" xfId="4" xr:uid="{57810245-6986-45C2-82FC-15BC2A6CA051}"/>
    <cellStyle name="Měna 2" xfId="5" xr:uid="{95AB4765-6A4F-41A8-9D20-701B842C82BA}"/>
    <cellStyle name="Normální" xfId="0" builtinId="0"/>
    <cellStyle name="Normální 14" xfId="1" xr:uid="{00000000-0005-0000-0000-000001000000}"/>
    <cellStyle name="Normální 16" xfId="2" xr:uid="{00000000-0005-0000-0000-000002000000}"/>
    <cellStyle name="Normální 4" xfId="3" xr:uid="{00000000-0005-0000-0000-000003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S59"/>
  <sheetViews>
    <sheetView showGridLines="0" tabSelected="1" topLeftCell="A2" zoomScaleNormal="100" workbookViewId="0">
      <selection activeCell="O31" sqref="O31"/>
    </sheetView>
  </sheetViews>
  <sheetFormatPr defaultColWidth="9.140625" defaultRowHeight="12.75" x14ac:dyDescent="0.2"/>
  <cols>
    <col min="1" max="1" width="2.42578125" style="80" customWidth="1"/>
    <col min="2" max="2" width="3.140625" style="80" customWidth="1"/>
    <col min="3" max="3" width="2.7109375" style="80" customWidth="1"/>
    <col min="4" max="4" width="6.85546875" style="80" customWidth="1"/>
    <col min="5" max="5" width="13.5703125" style="80" customWidth="1"/>
    <col min="6" max="6" width="0.5703125" style="80" customWidth="1"/>
    <col min="7" max="7" width="2.5703125" style="80" customWidth="1"/>
    <col min="8" max="8" width="2.7109375" style="80" customWidth="1"/>
    <col min="9" max="9" width="9.7109375" style="80" customWidth="1"/>
    <col min="10" max="10" width="13.5703125" style="80" customWidth="1"/>
    <col min="11" max="11" width="0.7109375" style="80" customWidth="1"/>
    <col min="12" max="12" width="2.42578125" style="80" customWidth="1"/>
    <col min="13" max="13" width="2.85546875" style="80" customWidth="1"/>
    <col min="14" max="14" width="2" style="80" customWidth="1"/>
    <col min="15" max="15" width="12.7109375" style="80" customWidth="1"/>
    <col min="16" max="16" width="2.85546875" style="80" customWidth="1"/>
    <col min="17" max="17" width="2" style="80" customWidth="1"/>
    <col min="18" max="18" width="13.5703125" style="80" customWidth="1"/>
    <col min="19" max="19" width="0.5703125" style="80" customWidth="1"/>
    <col min="20" max="16384" width="9.140625" style="80"/>
  </cols>
  <sheetData>
    <row r="1" spans="1:19" ht="12.75" hidden="1" customHeight="1" x14ac:dyDescent="0.2">
      <c r="A1" s="88"/>
      <c r="B1" s="89"/>
      <c r="C1" s="89"/>
      <c r="D1" s="89"/>
      <c r="E1" s="89"/>
      <c r="F1" s="89"/>
      <c r="G1" s="89"/>
      <c r="H1" s="89"/>
      <c r="I1" s="89"/>
      <c r="J1" s="89"/>
      <c r="K1" s="89"/>
      <c r="L1" s="89"/>
      <c r="M1" s="89"/>
      <c r="N1" s="89"/>
      <c r="O1" s="89"/>
      <c r="P1" s="89"/>
      <c r="Q1" s="89"/>
      <c r="R1" s="89"/>
      <c r="S1" s="90"/>
    </row>
    <row r="2" spans="1:19" ht="23.25" customHeight="1" x14ac:dyDescent="0.35">
      <c r="A2" s="88"/>
      <c r="B2" s="89"/>
      <c r="C2" s="89"/>
      <c r="D2" s="89"/>
      <c r="E2" s="89"/>
      <c r="F2" s="89"/>
      <c r="G2" s="91" t="s">
        <v>80</v>
      </c>
      <c r="H2" s="89"/>
      <c r="I2" s="89"/>
      <c r="J2" s="89"/>
      <c r="K2" s="89"/>
      <c r="L2" s="89"/>
      <c r="M2" s="89"/>
      <c r="N2" s="89"/>
      <c r="O2" s="89"/>
      <c r="P2" s="89"/>
      <c r="Q2" s="89"/>
      <c r="R2" s="89"/>
      <c r="S2" s="90"/>
    </row>
    <row r="3" spans="1:19" ht="12" hidden="1" customHeight="1" x14ac:dyDescent="0.2">
      <c r="A3" s="92"/>
      <c r="B3" s="93"/>
      <c r="C3" s="93"/>
      <c r="D3" s="93"/>
      <c r="E3" s="93"/>
      <c r="F3" s="93"/>
      <c r="G3" s="93"/>
      <c r="H3" s="93"/>
      <c r="I3" s="93"/>
      <c r="J3" s="93"/>
      <c r="K3" s="93"/>
      <c r="L3" s="93"/>
      <c r="M3" s="93"/>
      <c r="N3" s="93"/>
      <c r="O3" s="93"/>
      <c r="P3" s="93"/>
      <c r="Q3" s="93"/>
      <c r="R3" s="93"/>
      <c r="S3" s="94"/>
    </row>
    <row r="4" spans="1:19" ht="8.25" customHeight="1" x14ac:dyDescent="0.2">
      <c r="A4" s="2"/>
      <c r="B4" s="3"/>
      <c r="C4" s="3"/>
      <c r="D4" s="3"/>
      <c r="E4" s="3"/>
      <c r="F4" s="3"/>
      <c r="G4" s="3"/>
      <c r="H4" s="3"/>
      <c r="I4" s="3"/>
      <c r="J4" s="3"/>
      <c r="K4" s="3"/>
      <c r="L4" s="3"/>
      <c r="M4" s="3"/>
      <c r="N4" s="3"/>
      <c r="O4" s="3"/>
      <c r="P4" s="3"/>
      <c r="Q4" s="3"/>
      <c r="R4" s="3"/>
      <c r="S4" s="4"/>
    </row>
    <row r="5" spans="1:19" ht="24" customHeight="1" x14ac:dyDescent="0.2">
      <c r="A5" s="5"/>
      <c r="B5" s="1" t="s">
        <v>0</v>
      </c>
      <c r="C5" s="1"/>
      <c r="D5" s="1"/>
      <c r="E5" s="198" t="s">
        <v>102</v>
      </c>
      <c r="F5" s="199"/>
      <c r="G5" s="199"/>
      <c r="H5" s="199"/>
      <c r="I5" s="199"/>
      <c r="J5" s="200"/>
      <c r="K5" s="1"/>
      <c r="L5" s="1"/>
      <c r="M5" s="1"/>
      <c r="N5" s="1"/>
      <c r="O5" s="1" t="s">
        <v>1</v>
      </c>
      <c r="P5" s="95" t="s">
        <v>2</v>
      </c>
      <c r="Q5" s="96"/>
      <c r="R5" s="6"/>
      <c r="S5" s="7"/>
    </row>
    <row r="6" spans="1:19" ht="17.25" hidden="1" customHeight="1" x14ac:dyDescent="0.2">
      <c r="A6" s="5"/>
      <c r="B6" s="1" t="s">
        <v>3</v>
      </c>
      <c r="C6" s="1"/>
      <c r="D6" s="1"/>
      <c r="E6" s="97" t="s">
        <v>4</v>
      </c>
      <c r="F6" s="1"/>
      <c r="G6" s="1"/>
      <c r="H6" s="1"/>
      <c r="I6" s="1"/>
      <c r="J6" s="8"/>
      <c r="K6" s="1"/>
      <c r="L6" s="1"/>
      <c r="M6" s="1"/>
      <c r="N6" s="1"/>
      <c r="O6" s="1"/>
      <c r="P6" s="97"/>
      <c r="Q6" s="98"/>
      <c r="R6" s="8"/>
      <c r="S6" s="7"/>
    </row>
    <row r="7" spans="1:19" ht="24" customHeight="1" x14ac:dyDescent="0.2">
      <c r="A7" s="5"/>
      <c r="B7" s="1" t="s">
        <v>5</v>
      </c>
      <c r="C7" s="1"/>
      <c r="D7" s="1"/>
      <c r="E7" s="201" t="s">
        <v>103</v>
      </c>
      <c r="F7" s="202"/>
      <c r="G7" s="202"/>
      <c r="H7" s="202"/>
      <c r="I7" s="202"/>
      <c r="J7" s="203"/>
      <c r="K7" s="1"/>
      <c r="L7" s="1"/>
      <c r="M7" s="1"/>
      <c r="N7" s="1"/>
      <c r="O7" s="1" t="s">
        <v>6</v>
      </c>
      <c r="P7" s="97" t="s">
        <v>7</v>
      </c>
      <c r="Q7" s="98"/>
      <c r="R7" s="8"/>
      <c r="S7" s="7"/>
    </row>
    <row r="8" spans="1:19" ht="17.25" hidden="1" customHeight="1" x14ac:dyDescent="0.2">
      <c r="A8" s="5"/>
      <c r="B8" s="1" t="s">
        <v>8</v>
      </c>
      <c r="C8" s="1"/>
      <c r="D8" s="1"/>
      <c r="E8" s="97" t="s">
        <v>2</v>
      </c>
      <c r="F8" s="1"/>
      <c r="G8" s="1"/>
      <c r="H8" s="1"/>
      <c r="I8" s="1"/>
      <c r="J8" s="8"/>
      <c r="K8" s="1"/>
      <c r="L8" s="1"/>
      <c r="M8" s="1"/>
      <c r="N8" s="1"/>
      <c r="O8" s="1"/>
      <c r="P8" s="97"/>
      <c r="Q8" s="98"/>
      <c r="R8" s="8"/>
      <c r="S8" s="7"/>
    </row>
    <row r="9" spans="1:19" ht="24" customHeight="1" x14ac:dyDescent="0.2">
      <c r="A9" s="5"/>
      <c r="B9" s="1" t="s">
        <v>9</v>
      </c>
      <c r="C9" s="1"/>
      <c r="D9" s="1"/>
      <c r="E9" s="204" t="s">
        <v>81</v>
      </c>
      <c r="F9" s="205"/>
      <c r="G9" s="205"/>
      <c r="H9" s="205"/>
      <c r="I9" s="205"/>
      <c r="J9" s="206"/>
      <c r="K9" s="1"/>
      <c r="L9" s="1"/>
      <c r="M9" s="1"/>
      <c r="N9" s="1"/>
      <c r="O9" s="1" t="s">
        <v>10</v>
      </c>
      <c r="P9" s="207" t="s">
        <v>7</v>
      </c>
      <c r="Q9" s="208"/>
      <c r="R9" s="209"/>
      <c r="S9" s="7"/>
    </row>
    <row r="10" spans="1:19" ht="17.25" hidden="1" customHeight="1" x14ac:dyDescent="0.2">
      <c r="A10" s="5"/>
      <c r="B10" s="1" t="s">
        <v>11</v>
      </c>
      <c r="C10" s="1"/>
      <c r="D10" s="1"/>
      <c r="E10" s="1" t="s">
        <v>2</v>
      </c>
      <c r="F10" s="1"/>
      <c r="G10" s="1"/>
      <c r="H10" s="1"/>
      <c r="I10" s="1"/>
      <c r="J10" s="1"/>
      <c r="K10" s="1"/>
      <c r="L10" s="1"/>
      <c r="M10" s="1"/>
      <c r="N10" s="1"/>
      <c r="O10" s="1"/>
      <c r="P10" s="98"/>
      <c r="Q10" s="98"/>
      <c r="R10" s="1"/>
      <c r="S10" s="7"/>
    </row>
    <row r="11" spans="1:19" ht="17.25" hidden="1" customHeight="1" x14ac:dyDescent="0.2">
      <c r="A11" s="5"/>
      <c r="B11" s="1" t="s">
        <v>12</v>
      </c>
      <c r="C11" s="1"/>
      <c r="D11" s="1"/>
      <c r="E11" s="1" t="s">
        <v>2</v>
      </c>
      <c r="F11" s="1"/>
      <c r="G11" s="1"/>
      <c r="H11" s="1"/>
      <c r="I11" s="1"/>
      <c r="J11" s="1"/>
      <c r="K11" s="1"/>
      <c r="L11" s="1"/>
      <c r="M11" s="1"/>
      <c r="N11" s="1"/>
      <c r="O11" s="1"/>
      <c r="P11" s="98"/>
      <c r="Q11" s="98"/>
      <c r="R11" s="1"/>
      <c r="S11" s="7"/>
    </row>
    <row r="12" spans="1:19" ht="17.25" hidden="1" customHeight="1" x14ac:dyDescent="0.2">
      <c r="A12" s="5"/>
      <c r="B12" s="1" t="s">
        <v>13</v>
      </c>
      <c r="C12" s="1"/>
      <c r="D12" s="1"/>
      <c r="E12" s="1" t="s">
        <v>2</v>
      </c>
      <c r="F12" s="1"/>
      <c r="G12" s="1"/>
      <c r="H12" s="1"/>
      <c r="I12" s="1"/>
      <c r="J12" s="1"/>
      <c r="K12" s="1"/>
      <c r="L12" s="1"/>
      <c r="M12" s="1"/>
      <c r="N12" s="1"/>
      <c r="O12" s="1"/>
      <c r="P12" s="98"/>
      <c r="Q12" s="98"/>
      <c r="R12" s="1"/>
      <c r="S12" s="7"/>
    </row>
    <row r="13" spans="1:19" ht="17.25" hidden="1" customHeight="1" x14ac:dyDescent="0.2">
      <c r="A13" s="5"/>
      <c r="B13" s="1"/>
      <c r="C13" s="1"/>
      <c r="D13" s="1"/>
      <c r="E13" s="1" t="s">
        <v>2</v>
      </c>
      <c r="F13" s="1"/>
      <c r="G13" s="1"/>
      <c r="H13" s="1"/>
      <c r="I13" s="1"/>
      <c r="J13" s="1"/>
      <c r="K13" s="1"/>
      <c r="L13" s="1"/>
      <c r="M13" s="1"/>
      <c r="N13" s="1"/>
      <c r="O13" s="1"/>
      <c r="P13" s="98"/>
      <c r="Q13" s="98"/>
      <c r="R13" s="1"/>
      <c r="S13" s="7"/>
    </row>
    <row r="14" spans="1:19" ht="17.25" hidden="1" customHeight="1" x14ac:dyDescent="0.2">
      <c r="A14" s="5"/>
      <c r="B14" s="1"/>
      <c r="C14" s="1"/>
      <c r="D14" s="1"/>
      <c r="E14" s="1" t="s">
        <v>2</v>
      </c>
      <c r="F14" s="1"/>
      <c r="G14" s="1"/>
      <c r="H14" s="1"/>
      <c r="I14" s="1"/>
      <c r="J14" s="1"/>
      <c r="K14" s="1"/>
      <c r="L14" s="1"/>
      <c r="M14" s="1"/>
      <c r="N14" s="1"/>
      <c r="O14" s="1"/>
      <c r="P14" s="98"/>
      <c r="Q14" s="98"/>
      <c r="R14" s="1"/>
      <c r="S14" s="7"/>
    </row>
    <row r="15" spans="1:19" ht="17.25" hidden="1" customHeight="1" x14ac:dyDescent="0.2">
      <c r="A15" s="5"/>
      <c r="B15" s="1"/>
      <c r="C15" s="1"/>
      <c r="D15" s="1"/>
      <c r="E15" s="1" t="s">
        <v>2</v>
      </c>
      <c r="F15" s="1"/>
      <c r="G15" s="1"/>
      <c r="H15" s="1"/>
      <c r="I15" s="1"/>
      <c r="J15" s="1"/>
      <c r="K15" s="1"/>
      <c r="L15" s="1"/>
      <c r="M15" s="1"/>
      <c r="N15" s="1"/>
      <c r="O15" s="1"/>
      <c r="P15" s="98"/>
      <c r="Q15" s="98"/>
      <c r="R15" s="1"/>
      <c r="S15" s="7"/>
    </row>
    <row r="16" spans="1:19" ht="17.25" hidden="1" customHeight="1" x14ac:dyDescent="0.2">
      <c r="A16" s="5"/>
      <c r="B16" s="1"/>
      <c r="C16" s="1"/>
      <c r="D16" s="1"/>
      <c r="E16" s="1" t="s">
        <v>2</v>
      </c>
      <c r="F16" s="1"/>
      <c r="G16" s="1"/>
      <c r="H16" s="1"/>
      <c r="I16" s="1"/>
      <c r="J16" s="1"/>
      <c r="K16" s="1"/>
      <c r="L16" s="1"/>
      <c r="M16" s="1"/>
      <c r="N16" s="1"/>
      <c r="O16" s="1"/>
      <c r="P16" s="98"/>
      <c r="Q16" s="98"/>
      <c r="R16" s="1"/>
      <c r="S16" s="7"/>
    </row>
    <row r="17" spans="1:19" ht="17.25" hidden="1" customHeight="1" x14ac:dyDescent="0.2">
      <c r="A17" s="5"/>
      <c r="B17" s="1"/>
      <c r="C17" s="1"/>
      <c r="D17" s="1"/>
      <c r="E17" s="1" t="s">
        <v>2</v>
      </c>
      <c r="F17" s="1"/>
      <c r="G17" s="1"/>
      <c r="H17" s="1"/>
      <c r="I17" s="1"/>
      <c r="J17" s="1"/>
      <c r="K17" s="1"/>
      <c r="L17" s="1"/>
      <c r="M17" s="1"/>
      <c r="N17" s="1"/>
      <c r="O17" s="1"/>
      <c r="P17" s="98"/>
      <c r="Q17" s="98"/>
      <c r="R17" s="1"/>
      <c r="S17" s="7"/>
    </row>
    <row r="18" spans="1:19" ht="17.25" hidden="1" customHeight="1" x14ac:dyDescent="0.2">
      <c r="A18" s="5"/>
      <c r="B18" s="1"/>
      <c r="C18" s="1"/>
      <c r="D18" s="1"/>
      <c r="E18" s="1" t="s">
        <v>2</v>
      </c>
      <c r="F18" s="1"/>
      <c r="G18" s="1"/>
      <c r="H18" s="1"/>
      <c r="I18" s="1"/>
      <c r="J18" s="1"/>
      <c r="K18" s="1"/>
      <c r="L18" s="1"/>
      <c r="M18" s="1"/>
      <c r="N18" s="1"/>
      <c r="O18" s="1"/>
      <c r="P18" s="98"/>
      <c r="Q18" s="98"/>
      <c r="R18" s="1"/>
      <c r="S18" s="7"/>
    </row>
    <row r="19" spans="1:19" ht="17.25" hidden="1" customHeight="1" x14ac:dyDescent="0.2">
      <c r="A19" s="5"/>
      <c r="B19" s="1"/>
      <c r="C19" s="1"/>
      <c r="D19" s="1"/>
      <c r="E19" s="1" t="s">
        <v>2</v>
      </c>
      <c r="F19" s="1"/>
      <c r="G19" s="1"/>
      <c r="H19" s="1"/>
      <c r="I19" s="1"/>
      <c r="J19" s="1"/>
      <c r="K19" s="1"/>
      <c r="L19" s="1"/>
      <c r="M19" s="1"/>
      <c r="N19" s="1"/>
      <c r="O19" s="1"/>
      <c r="P19" s="98"/>
      <c r="Q19" s="98"/>
      <c r="R19" s="1"/>
      <c r="S19" s="7"/>
    </row>
    <row r="20" spans="1:19" ht="17.25" hidden="1" customHeight="1" x14ac:dyDescent="0.2">
      <c r="A20" s="5"/>
      <c r="B20" s="1"/>
      <c r="C20" s="1"/>
      <c r="D20" s="1"/>
      <c r="E20" s="1" t="s">
        <v>2</v>
      </c>
      <c r="F20" s="1"/>
      <c r="G20" s="1"/>
      <c r="H20" s="1"/>
      <c r="I20" s="1"/>
      <c r="J20" s="1"/>
      <c r="K20" s="1"/>
      <c r="L20" s="1"/>
      <c r="M20" s="1"/>
      <c r="N20" s="1"/>
      <c r="O20" s="1"/>
      <c r="P20" s="98"/>
      <c r="Q20" s="98"/>
      <c r="R20" s="1"/>
      <c r="S20" s="7"/>
    </row>
    <row r="21" spans="1:19" ht="17.25" hidden="1" customHeight="1" x14ac:dyDescent="0.2">
      <c r="A21" s="5"/>
      <c r="B21" s="1"/>
      <c r="C21" s="1"/>
      <c r="D21" s="1"/>
      <c r="E21" s="1" t="s">
        <v>2</v>
      </c>
      <c r="F21" s="1"/>
      <c r="G21" s="1"/>
      <c r="H21" s="1"/>
      <c r="I21" s="1"/>
      <c r="J21" s="1"/>
      <c r="K21" s="1"/>
      <c r="L21" s="1"/>
      <c r="M21" s="1"/>
      <c r="N21" s="1"/>
      <c r="O21" s="1"/>
      <c r="P21" s="98"/>
      <c r="Q21" s="98"/>
      <c r="R21" s="1"/>
      <c r="S21" s="7"/>
    </row>
    <row r="22" spans="1:19" ht="17.25" hidden="1" customHeight="1" x14ac:dyDescent="0.2">
      <c r="A22" s="5"/>
      <c r="B22" s="1"/>
      <c r="C22" s="1"/>
      <c r="D22" s="1"/>
      <c r="E22" s="1" t="s">
        <v>2</v>
      </c>
      <c r="F22" s="1"/>
      <c r="G22" s="1"/>
      <c r="H22" s="1"/>
      <c r="I22" s="1"/>
      <c r="J22" s="1"/>
      <c r="K22" s="1"/>
      <c r="L22" s="1"/>
      <c r="M22" s="1"/>
      <c r="N22" s="1"/>
      <c r="O22" s="1"/>
      <c r="P22" s="98"/>
      <c r="Q22" s="98"/>
      <c r="R22" s="1"/>
      <c r="S22" s="7"/>
    </row>
    <row r="23" spans="1:19" ht="17.25" hidden="1" customHeight="1" x14ac:dyDescent="0.2">
      <c r="A23" s="5"/>
      <c r="B23" s="1"/>
      <c r="C23" s="1"/>
      <c r="D23" s="1"/>
      <c r="E23" s="1" t="s">
        <v>2</v>
      </c>
      <c r="F23" s="1"/>
      <c r="G23" s="1"/>
      <c r="H23" s="1"/>
      <c r="I23" s="1"/>
      <c r="J23" s="1"/>
      <c r="K23" s="1"/>
      <c r="L23" s="1"/>
      <c r="M23" s="1"/>
      <c r="N23" s="1"/>
      <c r="O23" s="1"/>
      <c r="P23" s="98"/>
      <c r="Q23" s="98"/>
      <c r="R23" s="1"/>
      <c r="S23" s="7"/>
    </row>
    <row r="24" spans="1:19" ht="17.25" hidden="1" customHeight="1" x14ac:dyDescent="0.2">
      <c r="A24" s="5"/>
      <c r="B24" s="1"/>
      <c r="C24" s="1"/>
      <c r="D24" s="1"/>
      <c r="E24" s="1" t="s">
        <v>2</v>
      </c>
      <c r="F24" s="1"/>
      <c r="G24" s="1"/>
      <c r="H24" s="1"/>
      <c r="I24" s="1"/>
      <c r="J24" s="1"/>
      <c r="K24" s="1"/>
      <c r="L24" s="1"/>
      <c r="M24" s="1"/>
      <c r="N24" s="1"/>
      <c r="O24" s="1"/>
      <c r="P24" s="98"/>
      <c r="Q24" s="98"/>
      <c r="R24" s="1"/>
      <c r="S24" s="7"/>
    </row>
    <row r="25" spans="1:19" ht="17.850000000000001" customHeight="1" x14ac:dyDescent="0.2">
      <c r="A25" s="5"/>
      <c r="B25" s="1"/>
      <c r="C25" s="1"/>
      <c r="D25" s="1"/>
      <c r="E25" s="1"/>
      <c r="F25" s="1"/>
      <c r="G25" s="1"/>
      <c r="H25" s="1"/>
      <c r="I25" s="1"/>
      <c r="J25" s="1"/>
      <c r="K25" s="1"/>
      <c r="L25" s="1"/>
      <c r="M25" s="1"/>
      <c r="N25" s="1"/>
      <c r="O25" s="1" t="s">
        <v>14</v>
      </c>
      <c r="P25" s="1" t="s">
        <v>15</v>
      </c>
      <c r="Q25" s="1"/>
      <c r="R25" s="1"/>
      <c r="S25" s="7"/>
    </row>
    <row r="26" spans="1:19" ht="17.850000000000001" customHeight="1" x14ac:dyDescent="0.2">
      <c r="A26" s="5"/>
      <c r="B26" s="1" t="s">
        <v>16</v>
      </c>
      <c r="C26" s="1"/>
      <c r="D26" s="1"/>
      <c r="E26" s="95" t="s">
        <v>104</v>
      </c>
      <c r="F26" s="9"/>
      <c r="G26" s="9"/>
      <c r="H26" s="9"/>
      <c r="I26" s="9"/>
      <c r="J26" s="6"/>
      <c r="K26" s="1"/>
      <c r="L26" s="1"/>
      <c r="M26" s="1"/>
      <c r="N26" s="1"/>
      <c r="O26" s="99" t="s">
        <v>105</v>
      </c>
      <c r="P26" s="100" t="s">
        <v>7</v>
      </c>
      <c r="Q26" s="101"/>
      <c r="R26" s="10"/>
      <c r="S26" s="7"/>
    </row>
    <row r="27" spans="1:19" ht="17.850000000000001" customHeight="1" x14ac:dyDescent="0.2">
      <c r="A27" s="5"/>
      <c r="B27" s="1" t="s">
        <v>17</v>
      </c>
      <c r="C27" s="1"/>
      <c r="D27" s="1"/>
      <c r="E27" s="97" t="s">
        <v>97</v>
      </c>
      <c r="F27" s="1"/>
      <c r="G27" s="1"/>
      <c r="H27" s="1"/>
      <c r="I27" s="1"/>
      <c r="J27" s="8"/>
      <c r="K27" s="1"/>
      <c r="L27" s="1"/>
      <c r="M27" s="1"/>
      <c r="N27" s="1"/>
      <c r="O27" s="99" t="s">
        <v>7</v>
      </c>
      <c r="P27" s="100" t="s">
        <v>7</v>
      </c>
      <c r="Q27" s="101"/>
      <c r="R27" s="10"/>
      <c r="S27" s="7"/>
    </row>
    <row r="28" spans="1:19" ht="17.850000000000001" customHeight="1" x14ac:dyDescent="0.2">
      <c r="A28" s="5"/>
      <c r="B28" s="1" t="s">
        <v>18</v>
      </c>
      <c r="C28" s="1"/>
      <c r="D28" s="1"/>
      <c r="E28" s="97" t="s">
        <v>2</v>
      </c>
      <c r="F28" s="1"/>
      <c r="G28" s="1"/>
      <c r="H28" s="1"/>
      <c r="I28" s="1"/>
      <c r="J28" s="8"/>
      <c r="K28" s="1"/>
      <c r="L28" s="1"/>
      <c r="M28" s="1"/>
      <c r="N28" s="1"/>
      <c r="O28" s="99" t="s">
        <v>7</v>
      </c>
      <c r="P28" s="100" t="s">
        <v>7</v>
      </c>
      <c r="Q28" s="101"/>
      <c r="R28" s="10"/>
      <c r="S28" s="7"/>
    </row>
    <row r="29" spans="1:19" ht="17.850000000000001" customHeight="1" x14ac:dyDescent="0.2">
      <c r="A29" s="5"/>
      <c r="B29" s="1"/>
      <c r="C29" s="1"/>
      <c r="D29" s="1"/>
      <c r="E29" s="102" t="s">
        <v>7</v>
      </c>
      <c r="F29" s="11"/>
      <c r="G29" s="11"/>
      <c r="H29" s="11"/>
      <c r="I29" s="11"/>
      <c r="J29" s="12"/>
      <c r="K29" s="1"/>
      <c r="L29" s="1"/>
      <c r="M29" s="1"/>
      <c r="N29" s="1"/>
      <c r="O29" s="98"/>
      <c r="P29" s="98"/>
      <c r="Q29" s="98"/>
      <c r="R29" s="1"/>
      <c r="S29" s="7"/>
    </row>
    <row r="30" spans="1:19" ht="17.850000000000001" customHeight="1" x14ac:dyDescent="0.2">
      <c r="A30" s="5"/>
      <c r="B30" s="1"/>
      <c r="C30" s="1"/>
      <c r="D30" s="1"/>
      <c r="E30" s="98" t="s">
        <v>19</v>
      </c>
      <c r="F30" s="1"/>
      <c r="G30" s="1" t="s">
        <v>20</v>
      </c>
      <c r="H30" s="1"/>
      <c r="I30" s="1"/>
      <c r="J30" s="1"/>
      <c r="K30" s="1"/>
      <c r="L30" s="1"/>
      <c r="M30" s="1"/>
      <c r="N30" s="1"/>
      <c r="O30" s="98" t="s">
        <v>21</v>
      </c>
      <c r="P30" s="98"/>
      <c r="Q30" s="98"/>
      <c r="R30" s="13"/>
      <c r="S30" s="7"/>
    </row>
    <row r="31" spans="1:19" ht="17.850000000000001" customHeight="1" x14ac:dyDescent="0.2">
      <c r="A31" s="5"/>
      <c r="B31" s="1"/>
      <c r="C31" s="1"/>
      <c r="D31" s="1"/>
      <c r="E31" s="99" t="s">
        <v>7</v>
      </c>
      <c r="F31" s="1"/>
      <c r="G31" s="100"/>
      <c r="H31" s="14"/>
      <c r="I31" s="103"/>
      <c r="J31" s="1"/>
      <c r="K31" s="1"/>
      <c r="L31" s="1"/>
      <c r="M31" s="1"/>
      <c r="N31" s="1"/>
      <c r="O31" s="104"/>
      <c r="P31" s="98"/>
      <c r="Q31" s="98"/>
      <c r="R31" s="13"/>
      <c r="S31" s="7"/>
    </row>
    <row r="32" spans="1:19" ht="8.25" customHeight="1" x14ac:dyDescent="0.2">
      <c r="A32" s="15"/>
      <c r="B32" s="16"/>
      <c r="C32" s="16"/>
      <c r="D32" s="16"/>
      <c r="E32" s="16"/>
      <c r="F32" s="16"/>
      <c r="G32" s="16"/>
      <c r="H32" s="16"/>
      <c r="I32" s="16"/>
      <c r="J32" s="16"/>
      <c r="K32" s="16"/>
      <c r="L32" s="16"/>
      <c r="M32" s="16"/>
      <c r="N32" s="16"/>
      <c r="O32" s="16"/>
      <c r="P32" s="16"/>
      <c r="Q32" s="16"/>
      <c r="R32" s="16"/>
      <c r="S32" s="17"/>
    </row>
    <row r="33" spans="1:19" ht="20.25" customHeight="1" x14ac:dyDescent="0.2">
      <c r="A33" s="18"/>
      <c r="B33" s="19"/>
      <c r="C33" s="19"/>
      <c r="D33" s="19"/>
      <c r="E33" s="20" t="s">
        <v>22</v>
      </c>
      <c r="F33" s="19"/>
      <c r="G33" s="19"/>
      <c r="H33" s="19"/>
      <c r="I33" s="19"/>
      <c r="J33" s="19"/>
      <c r="K33" s="19"/>
      <c r="L33" s="19"/>
      <c r="M33" s="19"/>
      <c r="N33" s="19"/>
      <c r="O33" s="19"/>
      <c r="P33" s="19"/>
      <c r="Q33" s="19"/>
      <c r="R33" s="19"/>
      <c r="S33" s="21"/>
    </row>
    <row r="34" spans="1:19" ht="20.25" customHeight="1" x14ac:dyDescent="0.2">
      <c r="A34" s="22" t="s">
        <v>23</v>
      </c>
      <c r="B34" s="23"/>
      <c r="C34" s="23"/>
      <c r="D34" s="24"/>
      <c r="E34" s="25" t="s">
        <v>24</v>
      </c>
      <c r="F34" s="24"/>
      <c r="G34" s="25" t="s">
        <v>25</v>
      </c>
      <c r="H34" s="23"/>
      <c r="I34" s="24"/>
      <c r="J34" s="25" t="s">
        <v>26</v>
      </c>
      <c r="K34" s="23"/>
      <c r="L34" s="25" t="s">
        <v>27</v>
      </c>
      <c r="M34" s="23"/>
      <c r="N34" s="23"/>
      <c r="O34" s="24"/>
      <c r="P34" s="25" t="s">
        <v>28</v>
      </c>
      <c r="Q34" s="23"/>
      <c r="R34" s="23"/>
      <c r="S34" s="26"/>
    </row>
    <row r="35" spans="1:19" ht="20.25" customHeight="1" x14ac:dyDescent="0.2">
      <c r="A35" s="105"/>
      <c r="B35" s="106"/>
      <c r="C35" s="106"/>
      <c r="D35" s="107">
        <v>0</v>
      </c>
      <c r="E35" s="108">
        <f>IF(D35=0,0,R49/D35)</f>
        <v>0</v>
      </c>
      <c r="F35" s="109"/>
      <c r="G35" s="110"/>
      <c r="H35" s="106"/>
      <c r="I35" s="107">
        <v>0</v>
      </c>
      <c r="J35" s="108">
        <f>IF(I35=0,0,R49/I35)</f>
        <v>0</v>
      </c>
      <c r="K35" s="111"/>
      <c r="L35" s="110"/>
      <c r="M35" s="106"/>
      <c r="N35" s="106"/>
      <c r="O35" s="107">
        <v>0</v>
      </c>
      <c r="P35" s="110"/>
      <c r="Q35" s="106"/>
      <c r="R35" s="112">
        <f>IF(O35=0,0,R49/O35)</f>
        <v>0</v>
      </c>
      <c r="S35" s="113"/>
    </row>
    <row r="36" spans="1:19" ht="20.25" customHeight="1" x14ac:dyDescent="0.2">
      <c r="A36" s="18"/>
      <c r="B36" s="19"/>
      <c r="C36" s="19"/>
      <c r="D36" s="19"/>
      <c r="E36" s="20" t="s">
        <v>29</v>
      </c>
      <c r="F36" s="19"/>
      <c r="G36" s="19"/>
      <c r="H36" s="19"/>
      <c r="I36" s="19"/>
      <c r="J36" s="27" t="s">
        <v>30</v>
      </c>
      <c r="K36" s="19"/>
      <c r="L36" s="19"/>
      <c r="M36" s="19"/>
      <c r="N36" s="19"/>
      <c r="O36" s="19"/>
      <c r="P36" s="19"/>
      <c r="Q36" s="19"/>
      <c r="R36" s="19"/>
      <c r="S36" s="21"/>
    </row>
    <row r="37" spans="1:19" ht="20.25" customHeight="1" x14ac:dyDescent="0.2">
      <c r="A37" s="28" t="s">
        <v>31</v>
      </c>
      <c r="B37" s="29"/>
      <c r="C37" s="30" t="s">
        <v>32</v>
      </c>
      <c r="D37" s="31"/>
      <c r="E37" s="31"/>
      <c r="F37" s="32"/>
      <c r="G37" s="28" t="s">
        <v>33</v>
      </c>
      <c r="H37" s="33"/>
      <c r="I37" s="30" t="s">
        <v>34</v>
      </c>
      <c r="J37" s="31"/>
      <c r="K37" s="31"/>
      <c r="L37" s="28" t="s">
        <v>35</v>
      </c>
      <c r="M37" s="33"/>
      <c r="N37" s="30" t="s">
        <v>36</v>
      </c>
      <c r="O37" s="31"/>
      <c r="P37" s="31"/>
      <c r="Q37" s="31"/>
      <c r="R37" s="31"/>
      <c r="S37" s="32"/>
    </row>
    <row r="38" spans="1:19" ht="20.25" customHeight="1" x14ac:dyDescent="0.2">
      <c r="A38" s="34">
        <v>1</v>
      </c>
      <c r="B38" s="35" t="s">
        <v>37</v>
      </c>
      <c r="C38" s="6"/>
      <c r="D38" s="36"/>
      <c r="E38" s="114">
        <v>0</v>
      </c>
      <c r="F38" s="37"/>
      <c r="G38" s="34">
        <v>10</v>
      </c>
      <c r="H38" s="38" t="s">
        <v>38</v>
      </c>
      <c r="I38" s="10"/>
      <c r="J38" s="115">
        <v>0</v>
      </c>
      <c r="K38" s="116"/>
      <c r="L38" s="34">
        <v>14</v>
      </c>
      <c r="M38" s="100" t="s">
        <v>39</v>
      </c>
      <c r="N38" s="14"/>
      <c r="O38" s="14"/>
      <c r="P38" s="117" t="str">
        <f>M51</f>
        <v>21</v>
      </c>
      <c r="Q38" s="118" t="s">
        <v>41</v>
      </c>
      <c r="R38" s="114">
        <f>(E38+E39+E40)*0.025</f>
        <v>0</v>
      </c>
      <c r="S38" s="39"/>
    </row>
    <row r="39" spans="1:19" ht="20.25" customHeight="1" x14ac:dyDescent="0.2">
      <c r="A39" s="34">
        <v>2</v>
      </c>
      <c r="B39" s="35" t="s">
        <v>43</v>
      </c>
      <c r="C39" s="6"/>
      <c r="D39" s="36"/>
      <c r="E39" s="114">
        <v>0</v>
      </c>
      <c r="F39" s="37"/>
      <c r="G39" s="34">
        <v>11</v>
      </c>
      <c r="H39" s="1" t="s">
        <v>42</v>
      </c>
      <c r="I39" s="36"/>
      <c r="J39" s="115">
        <v>0</v>
      </c>
      <c r="K39" s="116"/>
      <c r="L39" s="34">
        <v>15</v>
      </c>
      <c r="M39" s="100" t="s">
        <v>88</v>
      </c>
      <c r="N39" s="14"/>
      <c r="O39" s="14"/>
      <c r="P39" s="117" t="str">
        <f>M51</f>
        <v>21</v>
      </c>
      <c r="Q39" s="118" t="s">
        <v>41</v>
      </c>
      <c r="R39" s="114">
        <v>0</v>
      </c>
      <c r="S39" s="39"/>
    </row>
    <row r="40" spans="1:19" ht="20.25" customHeight="1" x14ac:dyDescent="0.2">
      <c r="A40" s="34">
        <v>3</v>
      </c>
      <c r="B40" s="35" t="s">
        <v>87</v>
      </c>
      <c r="C40" s="6"/>
      <c r="D40" s="36"/>
      <c r="E40" s="114">
        <v>0</v>
      </c>
      <c r="F40" s="37"/>
      <c r="G40" s="34">
        <v>12</v>
      </c>
      <c r="H40" s="38" t="s">
        <v>44</v>
      </c>
      <c r="I40" s="10"/>
      <c r="J40" s="115">
        <v>0</v>
      </c>
      <c r="K40" s="116"/>
      <c r="L40" s="34">
        <v>16</v>
      </c>
      <c r="M40" s="100" t="s">
        <v>45</v>
      </c>
      <c r="N40" s="14"/>
      <c r="O40" s="14"/>
      <c r="P40" s="117" t="str">
        <f>M51</f>
        <v>21</v>
      </c>
      <c r="Q40" s="118" t="s">
        <v>41</v>
      </c>
      <c r="R40" s="114">
        <v>0</v>
      </c>
      <c r="S40" s="39"/>
    </row>
    <row r="41" spans="1:19" ht="20.25" customHeight="1" x14ac:dyDescent="0.2">
      <c r="A41" s="34">
        <v>4</v>
      </c>
      <c r="B41" s="35"/>
      <c r="C41" s="6"/>
      <c r="D41" s="36"/>
      <c r="E41" s="114"/>
      <c r="F41" s="37"/>
      <c r="G41" s="34"/>
      <c r="H41" s="38"/>
      <c r="I41" s="10"/>
      <c r="J41" s="115"/>
      <c r="K41" s="116"/>
      <c r="L41" s="34">
        <v>17</v>
      </c>
      <c r="M41" s="100" t="s">
        <v>46</v>
      </c>
      <c r="N41" s="14"/>
      <c r="O41" s="14"/>
      <c r="P41" s="117" t="str">
        <f>M51</f>
        <v>21</v>
      </c>
      <c r="Q41" s="118" t="s">
        <v>41</v>
      </c>
      <c r="R41" s="114">
        <f>(E38+E39+E40)*0.04</f>
        <v>0</v>
      </c>
      <c r="S41" s="39"/>
    </row>
    <row r="42" spans="1:19" ht="20.25" customHeight="1" x14ac:dyDescent="0.2">
      <c r="A42" s="34">
        <v>5</v>
      </c>
      <c r="B42" s="192" t="s">
        <v>82</v>
      </c>
      <c r="C42" s="6"/>
      <c r="D42" s="36"/>
      <c r="E42" s="114">
        <v>0</v>
      </c>
      <c r="F42" s="68"/>
      <c r="G42" s="40"/>
      <c r="H42" s="14"/>
      <c r="I42" s="10"/>
      <c r="J42" s="119"/>
      <c r="K42" s="120"/>
      <c r="L42" s="34">
        <v>18</v>
      </c>
      <c r="M42" s="100" t="s">
        <v>47</v>
      </c>
      <c r="N42" s="14"/>
      <c r="O42" s="14"/>
      <c r="P42" s="117">
        <f>M53</f>
        <v>0</v>
      </c>
      <c r="Q42" s="118" t="s">
        <v>41</v>
      </c>
      <c r="R42" s="114">
        <v>0</v>
      </c>
      <c r="S42" s="7"/>
    </row>
    <row r="43" spans="1:19" ht="20.25" customHeight="1" x14ac:dyDescent="0.2">
      <c r="A43" s="34">
        <v>6</v>
      </c>
      <c r="B43" s="192" t="s">
        <v>99</v>
      </c>
      <c r="C43" s="6"/>
      <c r="D43" s="36"/>
      <c r="E43" s="114">
        <v>0</v>
      </c>
      <c r="F43" s="68"/>
      <c r="G43" s="40"/>
      <c r="H43" s="14"/>
      <c r="I43" s="10"/>
      <c r="J43" s="119"/>
      <c r="K43" s="120"/>
      <c r="L43" s="34">
        <v>19</v>
      </c>
      <c r="M43" s="38" t="s">
        <v>48</v>
      </c>
      <c r="N43" s="14"/>
      <c r="O43" s="14"/>
      <c r="P43" s="14"/>
      <c r="Q43" s="10"/>
      <c r="R43" s="114">
        <v>0</v>
      </c>
      <c r="S43" s="7"/>
    </row>
    <row r="44" spans="1:19" ht="20.25" customHeight="1" x14ac:dyDescent="0.2">
      <c r="A44" s="34">
        <v>7</v>
      </c>
      <c r="B44" s="192" t="s">
        <v>100</v>
      </c>
      <c r="C44" s="6"/>
      <c r="D44" s="36"/>
      <c r="E44" s="114">
        <f>Rekapitulace!C14</f>
        <v>0</v>
      </c>
      <c r="F44" s="68"/>
      <c r="G44" s="40"/>
      <c r="H44" s="14"/>
      <c r="I44" s="10"/>
      <c r="J44" s="119"/>
      <c r="K44" s="120"/>
      <c r="L44" s="34"/>
      <c r="M44" s="38"/>
      <c r="N44" s="14"/>
      <c r="O44" s="14"/>
      <c r="P44" s="14"/>
      <c r="Q44" s="10"/>
      <c r="R44" s="114"/>
      <c r="S44" s="7"/>
    </row>
    <row r="45" spans="1:19" ht="20.25" customHeight="1" x14ac:dyDescent="0.2">
      <c r="A45" s="34">
        <v>8</v>
      </c>
      <c r="B45" s="35"/>
      <c r="C45" s="6"/>
      <c r="D45" s="36"/>
      <c r="E45" s="114"/>
      <c r="F45" s="68"/>
      <c r="G45" s="40"/>
      <c r="H45" s="14"/>
      <c r="I45" s="10"/>
      <c r="J45" s="120"/>
      <c r="K45" s="120"/>
      <c r="L45" s="34"/>
      <c r="M45" s="38"/>
      <c r="N45" s="14"/>
      <c r="O45" s="14"/>
      <c r="P45" s="14"/>
      <c r="Q45" s="10"/>
      <c r="R45" s="114"/>
      <c r="S45" s="7"/>
    </row>
    <row r="46" spans="1:19" ht="20.25" customHeight="1" x14ac:dyDescent="0.2">
      <c r="A46" s="34">
        <v>9</v>
      </c>
      <c r="B46" s="41" t="s">
        <v>83</v>
      </c>
      <c r="C46" s="14"/>
      <c r="D46" s="10"/>
      <c r="E46" s="121">
        <f>SUM(E38:E45)</f>
        <v>0</v>
      </c>
      <c r="F46" s="42"/>
      <c r="G46" s="34">
        <v>13</v>
      </c>
      <c r="H46" s="41" t="s">
        <v>84</v>
      </c>
      <c r="I46" s="10"/>
      <c r="J46" s="122">
        <f>SUM(J38:J41)</f>
        <v>0</v>
      </c>
      <c r="K46" s="123"/>
      <c r="L46" s="34">
        <v>20</v>
      </c>
      <c r="M46" s="35" t="s">
        <v>85</v>
      </c>
      <c r="N46" s="9"/>
      <c r="O46" s="9"/>
      <c r="P46" s="9"/>
      <c r="Q46" s="43"/>
      <c r="R46" s="121">
        <f>SUM(R38:R43)</f>
        <v>0</v>
      </c>
      <c r="S46" s="21"/>
    </row>
    <row r="47" spans="1:19" ht="20.25" customHeight="1" x14ac:dyDescent="0.2">
      <c r="A47" s="44">
        <v>21</v>
      </c>
      <c r="B47" s="45" t="s">
        <v>49</v>
      </c>
      <c r="C47" s="46"/>
      <c r="D47" s="47"/>
      <c r="E47" s="124">
        <v>0</v>
      </c>
      <c r="F47" s="48"/>
      <c r="G47" s="44">
        <v>22</v>
      </c>
      <c r="H47" s="45" t="s">
        <v>50</v>
      </c>
      <c r="I47" s="47"/>
      <c r="J47" s="125">
        <f>(E38+E39+E40)*0.03</f>
        <v>0</v>
      </c>
      <c r="K47" s="126" t="str">
        <f>M51</f>
        <v>21</v>
      </c>
      <c r="L47" s="44">
        <v>23</v>
      </c>
      <c r="M47" s="45" t="s">
        <v>51</v>
      </c>
      <c r="N47" s="46"/>
      <c r="O47" s="46"/>
      <c r="P47" s="46"/>
      <c r="Q47" s="47"/>
      <c r="R47" s="124">
        <v>0</v>
      </c>
      <c r="S47" s="17"/>
    </row>
    <row r="48" spans="1:19" ht="20.25" customHeight="1" x14ac:dyDescent="0.2">
      <c r="A48" s="49" t="s">
        <v>17</v>
      </c>
      <c r="B48" s="3"/>
      <c r="C48" s="3"/>
      <c r="D48" s="3"/>
      <c r="E48" s="3"/>
      <c r="F48" s="50"/>
      <c r="G48" s="51"/>
      <c r="H48" s="3"/>
      <c r="I48" s="3"/>
      <c r="J48" s="3"/>
      <c r="K48" s="3"/>
      <c r="L48" s="52" t="s">
        <v>52</v>
      </c>
      <c r="M48" s="24"/>
      <c r="N48" s="30" t="s">
        <v>53</v>
      </c>
      <c r="O48" s="23"/>
      <c r="P48" s="23"/>
      <c r="Q48" s="23"/>
      <c r="R48" s="23"/>
      <c r="S48" s="26"/>
    </row>
    <row r="49" spans="1:19" ht="20.25" customHeight="1" x14ac:dyDescent="0.2">
      <c r="A49" s="5"/>
      <c r="B49" s="1"/>
      <c r="C49" s="1"/>
      <c r="D49" s="1"/>
      <c r="E49" s="1"/>
      <c r="F49" s="8"/>
      <c r="G49" s="53"/>
      <c r="H49" s="1"/>
      <c r="I49" s="1"/>
      <c r="J49" s="1"/>
      <c r="K49" s="1"/>
      <c r="L49" s="34">
        <v>24</v>
      </c>
      <c r="M49" s="38" t="s">
        <v>86</v>
      </c>
      <c r="N49" s="14"/>
      <c r="O49" s="14"/>
      <c r="P49" s="14"/>
      <c r="Q49" s="39"/>
      <c r="R49" s="121">
        <f>ROUND(E46+J46+R46+E47+J47+R47,2)</f>
        <v>0</v>
      </c>
      <c r="S49" s="54">
        <f>E46+J46+R46+E47+J47+R47</f>
        <v>0</v>
      </c>
    </row>
    <row r="50" spans="1:19" ht="20.25" customHeight="1" x14ac:dyDescent="0.2">
      <c r="A50" s="55" t="s">
        <v>54</v>
      </c>
      <c r="B50" s="11"/>
      <c r="C50" s="11"/>
      <c r="D50" s="11"/>
      <c r="E50" s="11"/>
      <c r="F50" s="12"/>
      <c r="G50" s="56" t="s">
        <v>55</v>
      </c>
      <c r="H50" s="11"/>
      <c r="I50" s="11"/>
      <c r="J50" s="11"/>
      <c r="K50" s="11"/>
      <c r="L50" s="34">
        <v>25</v>
      </c>
      <c r="M50" s="127">
        <v>12</v>
      </c>
      <c r="N50" s="12" t="s">
        <v>41</v>
      </c>
      <c r="O50" s="128">
        <f>ROUND(R49-O51,2)</f>
        <v>0</v>
      </c>
      <c r="P50" s="14" t="s">
        <v>56</v>
      </c>
      <c r="Q50" s="10"/>
      <c r="R50" s="129">
        <f>ROUND(O50*M50/100,2)</f>
        <v>0</v>
      </c>
      <c r="S50" s="57">
        <f>O50*M50/100</f>
        <v>0</v>
      </c>
    </row>
    <row r="51" spans="1:19" ht="20.25" customHeight="1" thickBot="1" x14ac:dyDescent="0.25">
      <c r="A51" s="58" t="s">
        <v>16</v>
      </c>
      <c r="B51" s="9"/>
      <c r="C51" s="9"/>
      <c r="D51" s="9"/>
      <c r="E51" s="9"/>
      <c r="F51" s="6"/>
      <c r="G51" s="59"/>
      <c r="H51" s="9"/>
      <c r="I51" s="9"/>
      <c r="J51" s="9"/>
      <c r="K51" s="9"/>
      <c r="L51" s="34">
        <v>26</v>
      </c>
      <c r="M51" s="130" t="s">
        <v>40</v>
      </c>
      <c r="N51" s="10" t="s">
        <v>41</v>
      </c>
      <c r="O51" s="128">
        <f>R49</f>
        <v>0</v>
      </c>
      <c r="P51" s="14" t="s">
        <v>56</v>
      </c>
      <c r="Q51" s="10"/>
      <c r="R51" s="114">
        <f>ROUND(O51*M51/100,2)</f>
        <v>0</v>
      </c>
      <c r="S51" s="60">
        <f>O51*M51/100</f>
        <v>0</v>
      </c>
    </row>
    <row r="52" spans="1:19" ht="20.25" customHeight="1" thickBot="1" x14ac:dyDescent="0.25">
      <c r="A52" s="5"/>
      <c r="B52" s="1"/>
      <c r="C52" s="1"/>
      <c r="D52" s="1"/>
      <c r="E52" s="1"/>
      <c r="F52" s="8"/>
      <c r="G52" s="53"/>
      <c r="H52" s="1"/>
      <c r="I52" s="1"/>
      <c r="J52" s="1"/>
      <c r="K52" s="1"/>
      <c r="L52" s="44">
        <v>27</v>
      </c>
      <c r="M52" s="61" t="s">
        <v>89</v>
      </c>
      <c r="N52" s="46"/>
      <c r="O52" s="46"/>
      <c r="P52" s="46"/>
      <c r="Q52" s="62"/>
      <c r="R52" s="131">
        <f>R49+R50+R51</f>
        <v>0</v>
      </c>
      <c r="S52" s="63"/>
    </row>
    <row r="53" spans="1:19" ht="20.25" customHeight="1" x14ac:dyDescent="0.2">
      <c r="A53" s="55" t="s">
        <v>54</v>
      </c>
      <c r="B53" s="11"/>
      <c r="C53" s="11"/>
      <c r="D53" s="11"/>
      <c r="E53" s="11"/>
      <c r="F53" s="12"/>
      <c r="G53" s="56" t="s">
        <v>55</v>
      </c>
      <c r="H53" s="11"/>
      <c r="I53" s="11"/>
      <c r="J53" s="11"/>
      <c r="K53" s="11"/>
      <c r="L53" s="52" t="s">
        <v>57</v>
      </c>
      <c r="M53" s="24"/>
      <c r="N53" s="30" t="s">
        <v>58</v>
      </c>
      <c r="O53" s="23"/>
      <c r="P53" s="23"/>
      <c r="Q53" s="23"/>
      <c r="R53" s="132"/>
      <c r="S53" s="26"/>
    </row>
    <row r="54" spans="1:19" ht="20.25" customHeight="1" x14ac:dyDescent="0.2">
      <c r="A54" s="58" t="s">
        <v>18</v>
      </c>
      <c r="B54" s="9"/>
      <c r="C54" s="9"/>
      <c r="D54" s="9"/>
      <c r="E54" s="9"/>
      <c r="F54" s="6"/>
      <c r="G54" s="59"/>
      <c r="H54" s="9"/>
      <c r="I54" s="9"/>
      <c r="J54" s="9"/>
      <c r="K54" s="9"/>
      <c r="L54" s="34">
        <v>28</v>
      </c>
      <c r="M54" s="38" t="s">
        <v>59</v>
      </c>
      <c r="N54" s="14"/>
      <c r="O54" s="14"/>
      <c r="P54" s="14"/>
      <c r="Q54" s="10"/>
      <c r="R54" s="114">
        <v>0</v>
      </c>
      <c r="S54" s="39"/>
    </row>
    <row r="55" spans="1:19" ht="20.25" customHeight="1" x14ac:dyDescent="0.2">
      <c r="A55" s="5"/>
      <c r="B55" s="1"/>
      <c r="C55" s="1"/>
      <c r="D55" s="1"/>
      <c r="E55" s="1"/>
      <c r="F55" s="8"/>
      <c r="G55" s="53"/>
      <c r="H55" s="1"/>
      <c r="I55" s="1"/>
      <c r="J55" s="1"/>
      <c r="K55" s="1"/>
      <c r="L55" s="34">
        <v>29</v>
      </c>
      <c r="M55" s="38" t="s">
        <v>60</v>
      </c>
      <c r="N55" s="14"/>
      <c r="O55" s="14"/>
      <c r="P55" s="14"/>
      <c r="Q55" s="10"/>
      <c r="R55" s="114">
        <v>0</v>
      </c>
      <c r="S55" s="39"/>
    </row>
    <row r="56" spans="1:19" ht="20.25" customHeight="1" x14ac:dyDescent="0.2">
      <c r="A56" s="64" t="s">
        <v>54</v>
      </c>
      <c r="B56" s="16"/>
      <c r="C56" s="16"/>
      <c r="D56" s="16"/>
      <c r="E56" s="16"/>
      <c r="F56" s="65"/>
      <c r="G56" s="66" t="s">
        <v>55</v>
      </c>
      <c r="H56" s="16"/>
      <c r="I56" s="16"/>
      <c r="J56" s="16"/>
      <c r="K56" s="16"/>
      <c r="L56" s="44">
        <v>30</v>
      </c>
      <c r="M56" s="45" t="s">
        <v>61</v>
      </c>
      <c r="N56" s="46"/>
      <c r="O56" s="46"/>
      <c r="P56" s="46"/>
      <c r="Q56" s="47"/>
      <c r="R56" s="108">
        <v>0</v>
      </c>
      <c r="S56" s="67"/>
    </row>
    <row r="59" spans="1:19" ht="27" customHeight="1" x14ac:dyDescent="0.2">
      <c r="A59" s="210"/>
      <c r="B59" s="210"/>
      <c r="C59" s="210"/>
      <c r="D59" s="210"/>
      <c r="E59" s="210"/>
      <c r="F59" s="210"/>
      <c r="G59" s="210"/>
      <c r="H59" s="210"/>
      <c r="I59" s="210"/>
      <c r="J59" s="210"/>
      <c r="K59" s="210"/>
      <c r="L59" s="210"/>
      <c r="M59" s="210"/>
      <c r="N59" s="210"/>
      <c r="O59" s="210"/>
      <c r="P59" s="210"/>
      <c r="Q59" s="210"/>
      <c r="R59" s="210"/>
    </row>
  </sheetData>
  <sheetProtection formatCells="0" formatColumns="0" formatRows="0" insertColumns="0" insertRows="0" insertHyperlinks="0" deleteColumns="0" deleteRows="0" sort="0" autoFilter="0" pivotTables="0"/>
  <customSheetViews>
    <customSheetView guid="{65E3123D-ED26-44E3-A414-09EEEF825484}"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1"/>
      <headerFooter alignWithMargins="0">
        <oddFooter>&amp;A</oddFooter>
      </headerFooter>
    </customSheetView>
    <customSheetView guid="{82B4F4D9-5370-4303-A97E-2A49E01AF629}"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2"/>
      <headerFooter alignWithMargins="0">
        <oddFooter>&amp;A</oddFooter>
      </headerFooter>
    </customSheetView>
    <customSheetView guid="{D6CFA044-0C8C-4ECE-96A2-AFF3DD5E0425}"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3"/>
      <headerFooter alignWithMargins="0">
        <oddFooter>&amp;A</oddFooter>
      </headerFooter>
    </customSheetView>
  </customSheetViews>
  <mergeCells count="5">
    <mergeCell ref="E5:J5"/>
    <mergeCell ref="E7:J7"/>
    <mergeCell ref="E9:J9"/>
    <mergeCell ref="P9:R9"/>
    <mergeCell ref="A59:R59"/>
  </mergeCells>
  <printOptions horizontalCentered="1" verticalCentered="1"/>
  <pageMargins left="0.59055118110236227" right="0.59055118110236227" top="0.9055118110236221" bottom="0.9055118110236221" header="0.51181102362204722" footer="0.51181102362204722"/>
  <pageSetup paperSize="9" scale="94" orientation="portrait" errors="blank" horizontalDpi="200" verticalDpi="200" r:id="rId4"/>
  <headerFooter alignWithMargins="0">
    <oddFoote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
  <sheetViews>
    <sheetView workbookViewId="0"/>
  </sheetViews>
  <sheetFormatPr defaultRowHeight="12.75" x14ac:dyDescent="0.2"/>
  <sheetData/>
  <sheetProtection formatCells="0" formatColumns="0" formatRows="0" insertColumns="0" insertRows="0" insertHyperlinks="0" deleteColumns="0" deleteRows="0" sort="0" autoFilter="0" pivotTables="0"/>
  <customSheetViews>
    <customSheetView guid="{65E3123D-ED26-44E3-A414-09EEEF825484}" state="hidden">
      <pageMargins left="0.69999998807907104" right="0.69999998807907104" top="0.75" bottom="0.75" header="0.30000001192092896" footer="0.30000001192092896"/>
      <pageSetup errors="blank"/>
    </customSheetView>
    <customSheetView guid="{82B4F4D9-5370-4303-A97E-2A49E01AF629}" state="hidden">
      <pageMargins left="0.69999998807907104" right="0.69999998807907104" top="0.75" bottom="0.75" header="0.30000001192092896" footer="0.30000001192092896"/>
      <pageSetup errors="blank"/>
    </customSheetView>
    <customSheetView guid="{D6CFA044-0C8C-4ECE-96A2-AFF3DD5E0425}" state="hidden">
      <pageMargins left="0.69999998807907104" right="0.69999998807907104" top="0.75" bottom="0.75" header="0.30000001192092896" footer="0.30000001192092896"/>
      <pageSetup errors="blank"/>
    </customSheetView>
  </customSheetViews>
  <pageMargins left="0.69999998807907104" right="0.69999998807907104" top="0.75" bottom="0.75" header="0.30000001192092896" footer="0.30000001192092896"/>
  <pageSetup errors="blank"/>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D22"/>
  <sheetViews>
    <sheetView showGridLines="0" workbookViewId="0">
      <selection activeCell="B38" sqref="B38"/>
    </sheetView>
  </sheetViews>
  <sheetFormatPr defaultColWidth="9.140625" defaultRowHeight="11.25" x14ac:dyDescent="0.2"/>
  <cols>
    <col min="1" max="1" width="11.7109375" style="148" customWidth="1"/>
    <col min="2" max="2" width="62.85546875" style="148" customWidth="1"/>
    <col min="3" max="3" width="13.5703125" style="148" customWidth="1"/>
    <col min="4" max="4" width="9.140625" style="149"/>
    <col min="5" max="16384" width="9.140625" style="148"/>
  </cols>
  <sheetData>
    <row r="1" spans="1:4" s="80" customFormat="1" ht="18" x14ac:dyDescent="0.25">
      <c r="A1" s="71" t="s">
        <v>79</v>
      </c>
      <c r="B1" s="78"/>
      <c r="C1" s="78"/>
      <c r="D1" s="79"/>
    </row>
    <row r="2" spans="1:4" s="80" customFormat="1" ht="12.75" x14ac:dyDescent="0.2">
      <c r="A2" s="72" t="s">
        <v>62</v>
      </c>
      <c r="B2" s="74" t="str">
        <f>'Krycí list'!E5</f>
        <v>Učebny pro výuku</v>
      </c>
      <c r="C2" s="81"/>
      <c r="D2" s="79"/>
    </row>
    <row r="3" spans="1:4" s="80" customFormat="1" ht="12.75" x14ac:dyDescent="0.2">
      <c r="A3" s="72" t="s">
        <v>63</v>
      </c>
      <c r="B3" s="74" t="str">
        <f>'Krycí list'!E7</f>
        <v>Základní škola Ivanovice na Hané, okres Vyškov
Tyršova 218/4, 683 23 Ivanovice na Hané</v>
      </c>
      <c r="C3" s="82"/>
      <c r="D3" s="79"/>
    </row>
    <row r="4" spans="1:4" s="80" customFormat="1" ht="12.75" x14ac:dyDescent="0.2">
      <c r="A4" s="72" t="s">
        <v>64</v>
      </c>
      <c r="B4" s="74" t="str">
        <f>'Krycí list'!E9</f>
        <v>OCENĚNÝ SOUPIS PRACÍ A DODÁVEK A SLUŽEB</v>
      </c>
      <c r="C4" s="82"/>
      <c r="D4" s="79"/>
    </row>
    <row r="5" spans="1:4" s="80" customFormat="1" ht="12.75" x14ac:dyDescent="0.2">
      <c r="A5" s="73" t="s">
        <v>65</v>
      </c>
      <c r="B5" s="74" t="str">
        <f>'Krycí list'!P5</f>
        <v xml:space="preserve"> </v>
      </c>
      <c r="C5" s="82"/>
      <c r="D5" s="79"/>
    </row>
    <row r="6" spans="1:4" s="80" customFormat="1" ht="6" customHeight="1" x14ac:dyDescent="0.2">
      <c r="A6" s="73"/>
      <c r="B6" s="74"/>
      <c r="C6" s="82"/>
      <c r="D6" s="79"/>
    </row>
    <row r="7" spans="1:4" s="80" customFormat="1" ht="12.75" x14ac:dyDescent="0.2">
      <c r="A7" s="83" t="s">
        <v>66</v>
      </c>
      <c r="B7" s="74" t="str">
        <f>'Krycí list'!E26</f>
        <v>Základní škola Ivanovice na Hané, okres Vyškov</v>
      </c>
      <c r="C7" s="82"/>
      <c r="D7" s="79"/>
    </row>
    <row r="8" spans="1:4" s="80" customFormat="1" ht="12.75" x14ac:dyDescent="0.2">
      <c r="A8" s="83" t="s">
        <v>67</v>
      </c>
      <c r="B8" s="74" t="str">
        <f>'Krycí list'!E28</f>
        <v xml:space="preserve"> </v>
      </c>
      <c r="C8" s="82"/>
      <c r="D8" s="79"/>
    </row>
    <row r="9" spans="1:4" s="80" customFormat="1" ht="12.75" x14ac:dyDescent="0.2">
      <c r="A9" s="83" t="s">
        <v>68</v>
      </c>
      <c r="B9" s="75">
        <f>'Krycí list'!O31</f>
        <v>0</v>
      </c>
      <c r="C9" s="82"/>
      <c r="D9" s="79"/>
    </row>
    <row r="10" spans="1:4" s="80" customFormat="1" ht="6.75" customHeight="1" x14ac:dyDescent="0.2">
      <c r="A10" s="78"/>
      <c r="B10" s="78"/>
      <c r="C10" s="78"/>
      <c r="D10" s="79"/>
    </row>
    <row r="11" spans="1:4" s="80" customFormat="1" ht="12.75" x14ac:dyDescent="0.2">
      <c r="A11" s="76" t="s">
        <v>69</v>
      </c>
      <c r="B11" s="69" t="s">
        <v>70</v>
      </c>
      <c r="C11" s="84" t="s">
        <v>71</v>
      </c>
      <c r="D11" s="79"/>
    </row>
    <row r="12" spans="1:4" s="80" customFormat="1" ht="12.75" x14ac:dyDescent="0.2">
      <c r="A12" s="77">
        <v>1</v>
      </c>
      <c r="B12" s="70">
        <v>2</v>
      </c>
      <c r="C12" s="85">
        <v>3</v>
      </c>
      <c r="D12" s="79"/>
    </row>
    <row r="13" spans="1:4" s="80" customFormat="1" ht="4.5" customHeight="1" x14ac:dyDescent="0.2">
      <c r="A13" s="86"/>
      <c r="B13" s="87"/>
      <c r="C13" s="87"/>
      <c r="D13" s="79"/>
    </row>
    <row r="14" spans="1:4" x14ac:dyDescent="0.2">
      <c r="A14" s="157" t="str">
        <f>'Cvičná kuchyň 0.36'!D14</f>
        <v>POM</v>
      </c>
      <c r="B14" s="158" t="s">
        <v>281</v>
      </c>
      <c r="C14" s="159">
        <f>'Cvičná kuchyň 0.36'!I14+'Učebna fyziky 2.6'!I14+'Kabinet informatiky 1.16'!I14+'Učebna chemie 2.10'!I14+'Učebna přírodopisu 1.10'!I14+'Jazyková učebna 0.39'!I14+'Kabinet chemie 2.11'!I14</f>
        <v>0</v>
      </c>
    </row>
    <row r="15" spans="1:4" x14ac:dyDescent="0.2">
      <c r="A15" s="157"/>
      <c r="B15" s="161" t="str">
        <f>'Cvičná kuchyň 0.36'!E14</f>
        <v>Pomůcky pro Cvičnou kuchyň 0.36</v>
      </c>
      <c r="C15" s="162">
        <f>'Cvičná kuchyň 0.36'!I14</f>
        <v>0</v>
      </c>
    </row>
    <row r="16" spans="1:4" x14ac:dyDescent="0.2">
      <c r="A16" s="157"/>
      <c r="B16" s="161" t="str">
        <f>'Jazyková učebna 0.39'!E14</f>
        <v>Pomůcky pro Jazykovou učebnu 0.39</v>
      </c>
      <c r="C16" s="162">
        <f>'Jazyková učebna 0.39'!I14</f>
        <v>0</v>
      </c>
    </row>
    <row r="17" spans="1:3" x14ac:dyDescent="0.2">
      <c r="A17" s="157"/>
      <c r="B17" s="161" t="str">
        <f>'Učebna přírodopisu 1.10'!E14</f>
        <v>Pomůcky pro Učebnu přírodopisu 1.10</v>
      </c>
      <c r="C17" s="162">
        <f>'Učebna přírodopisu 1.10'!I14</f>
        <v>0</v>
      </c>
    </row>
    <row r="18" spans="1:3" x14ac:dyDescent="0.2">
      <c r="A18" s="157"/>
      <c r="B18" s="161" t="str">
        <f>'Kabinet informatiky 1.16'!E14</f>
        <v>Pomůcky pro Kabinet informatiky 1.16</v>
      </c>
      <c r="C18" s="162">
        <f>'Kabinet informatiky 1.16'!I14</f>
        <v>0</v>
      </c>
    </row>
    <row r="19" spans="1:3" x14ac:dyDescent="0.2">
      <c r="A19" s="157"/>
      <c r="B19" s="161" t="str">
        <f>'Učebna fyziky 2.6'!E14</f>
        <v>Pomůcky pro Učebnu fyziky 2.6</v>
      </c>
      <c r="C19" s="162">
        <f>'Učebna fyziky 2.6'!I14</f>
        <v>0</v>
      </c>
    </row>
    <row r="20" spans="1:3" x14ac:dyDescent="0.2">
      <c r="A20" s="160"/>
      <c r="B20" s="161" t="str">
        <f>'Učebna chemie 2.10'!E14</f>
        <v>Pomůcky pro Učebnu chemie 2.10</v>
      </c>
      <c r="C20" s="162">
        <f>'Učebna chemie 2.10'!I14</f>
        <v>0</v>
      </c>
    </row>
    <row r="21" spans="1:3" x14ac:dyDescent="0.2">
      <c r="A21" s="160"/>
      <c r="B21" s="161" t="str">
        <f>'Kabinet chemie 2.11'!E14</f>
        <v>Pomůcky pro Kabinet chemie 2.11</v>
      </c>
      <c r="C21" s="162">
        <f>'Kabinet chemie 2.11'!I14</f>
        <v>0</v>
      </c>
    </row>
    <row r="22" spans="1:3" x14ac:dyDescent="0.2">
      <c r="A22" s="163"/>
      <c r="B22" s="164" t="s">
        <v>94</v>
      </c>
      <c r="C22" s="165">
        <f>SUM(C15:C21)</f>
        <v>0</v>
      </c>
    </row>
  </sheetData>
  <sheetProtection formatCells="0" formatColumns="0" formatRows="0" insertColumns="0" insertRows="0" insertHyperlinks="0" deleteColumns="0" deleteRows="0" sort="0" autoFilter="0" pivotTables="0"/>
  <customSheetViews>
    <customSheetView guid="{65E3123D-ED26-44E3-A414-09EEEF825484}"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1"/>
      <headerFooter alignWithMargins="0"/>
    </customSheetView>
    <customSheetView guid="{82B4F4D9-5370-4303-A97E-2A49E01AF629}"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2"/>
      <headerFooter alignWithMargins="0"/>
    </customSheetView>
    <customSheetView guid="{D6CFA044-0C8C-4ECE-96A2-AFF3DD5E0425}" showPageBreaks="1"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3"/>
      <headerFooter alignWithMargins="0"/>
    </customSheetView>
  </customSheetViews>
  <printOptions horizontalCentered="1"/>
  <pageMargins left="1.1023622047244095" right="1.1023622047244095" top="0.78740157480314965" bottom="0.78740157480314965" header="0.51181102362204722" footer="0.51181102362204722"/>
  <pageSetup paperSize="9" scale="89" fitToHeight="999" orientation="portrait" errors="blank" horizontalDpi="8189" verticalDpi="8189"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73F1B-3518-492D-9015-8C9DB1D50DD2}">
  <sheetPr>
    <pageSetUpPr fitToPage="1"/>
  </sheetPr>
  <dimension ref="A1:I17"/>
  <sheetViews>
    <sheetView showGridLines="0" zoomScaleNormal="100" workbookViewId="0">
      <selection activeCell="H1" activeCellId="1" sqref="H13:H1048576 H1:H10"/>
    </sheetView>
  </sheetViews>
  <sheetFormatPr defaultColWidth="9.140625" defaultRowHeight="12.75" x14ac:dyDescent="0.2"/>
  <cols>
    <col min="1" max="1" width="5.5703125" style="175" customWidth="1"/>
    <col min="2" max="2" width="4.42578125" style="178" customWidth="1"/>
    <col min="3" max="3" width="6" style="178" customWidth="1"/>
    <col min="4" max="4" width="12.7109375" style="186" customWidth="1"/>
    <col min="5" max="5" width="94.28515625" style="156" customWidth="1"/>
    <col min="6" max="6" width="7.7109375" style="178" customWidth="1"/>
    <col min="7" max="7" width="9.85546875" style="175" customWidth="1"/>
    <col min="8" max="8" width="13.140625" style="175" customWidth="1"/>
    <col min="9" max="9" width="15.5703125" style="175" customWidth="1"/>
    <col min="10" max="16384" width="9.140625" style="80"/>
  </cols>
  <sheetData>
    <row r="1" spans="1:9" s="166" customFormat="1" ht="18" x14ac:dyDescent="0.2">
      <c r="A1" s="189" t="s">
        <v>96</v>
      </c>
      <c r="B1" s="190"/>
      <c r="C1" s="190"/>
      <c r="D1" s="180"/>
      <c r="E1" s="180"/>
      <c r="F1" s="190"/>
      <c r="G1" s="190"/>
      <c r="H1" s="190"/>
      <c r="I1" s="190"/>
    </row>
    <row r="2" spans="1:9" s="166" customFormat="1" x14ac:dyDescent="0.2">
      <c r="A2" s="191" t="s">
        <v>62</v>
      </c>
      <c r="B2" s="190"/>
      <c r="C2" s="134" t="s">
        <v>106</v>
      </c>
      <c r="D2" s="181"/>
      <c r="E2" s="181"/>
      <c r="F2" s="190"/>
      <c r="G2" s="190"/>
      <c r="H2" s="190"/>
      <c r="I2" s="190"/>
    </row>
    <row r="3" spans="1:9" s="166" customFormat="1" x14ac:dyDescent="0.2">
      <c r="A3" s="191" t="s">
        <v>63</v>
      </c>
      <c r="B3" s="190"/>
      <c r="C3" s="211" t="str">
        <f>'Krycí list'!E7</f>
        <v>Základní škola Ivanovice na Hané, okres Vyškov
Tyršova 218/4, 683 23 Ivanovice na Hané</v>
      </c>
      <c r="D3" s="212"/>
      <c r="E3" s="212"/>
      <c r="F3" s="190"/>
      <c r="G3" s="190"/>
      <c r="H3" s="190"/>
      <c r="I3" s="134"/>
    </row>
    <row r="4" spans="1:9" s="166" customFormat="1" x14ac:dyDescent="0.2">
      <c r="A4" s="191" t="s">
        <v>64</v>
      </c>
      <c r="B4" s="190"/>
      <c r="C4" s="134" t="str">
        <f>'Krycí list'!E9</f>
        <v>OCENĚNÝ SOUPIS PRACÍ A DODÁVEK A SLUŽEB</v>
      </c>
      <c r="D4" s="181"/>
      <c r="E4" s="181"/>
      <c r="F4" s="190"/>
      <c r="G4" s="190"/>
      <c r="H4" s="190"/>
      <c r="I4" s="134"/>
    </row>
    <row r="5" spans="1:9" s="166" customFormat="1" x14ac:dyDescent="0.2">
      <c r="A5" s="190" t="s">
        <v>72</v>
      </c>
      <c r="B5" s="190"/>
      <c r="C5" s="134" t="str">
        <f>'Krycí list'!P5</f>
        <v xml:space="preserve"> </v>
      </c>
      <c r="D5" s="181"/>
      <c r="E5" s="181"/>
      <c r="F5" s="190"/>
      <c r="G5" s="190"/>
      <c r="H5" s="190"/>
      <c r="I5" s="134"/>
    </row>
    <row r="6" spans="1:9" s="166" customFormat="1" x14ac:dyDescent="0.2">
      <c r="A6" s="190"/>
      <c r="B6" s="190"/>
      <c r="C6" s="134"/>
      <c r="D6" s="181"/>
      <c r="E6" s="181"/>
      <c r="F6" s="190"/>
      <c r="G6" s="190"/>
      <c r="H6" s="190"/>
      <c r="I6" s="134"/>
    </row>
    <row r="7" spans="1:9" s="166" customFormat="1" x14ac:dyDescent="0.2">
      <c r="A7" s="190" t="s">
        <v>66</v>
      </c>
      <c r="B7" s="190"/>
      <c r="C7" s="211" t="str">
        <f>'Krycí list'!E26</f>
        <v>Základní škola Ivanovice na Hané, okres Vyškov</v>
      </c>
      <c r="D7" s="212"/>
      <c r="E7" s="212"/>
      <c r="F7" s="190"/>
      <c r="G7" s="190"/>
      <c r="H7" s="190"/>
      <c r="I7" s="134"/>
    </row>
    <row r="8" spans="1:9" s="166" customFormat="1" x14ac:dyDescent="0.2">
      <c r="A8" s="190" t="s">
        <v>67</v>
      </c>
      <c r="B8" s="190"/>
      <c r="C8" s="211" t="str">
        <f>'Krycí list'!E28</f>
        <v xml:space="preserve"> </v>
      </c>
      <c r="D8" s="212"/>
      <c r="E8" s="181"/>
      <c r="F8" s="190"/>
      <c r="G8" s="190"/>
      <c r="H8" s="190"/>
      <c r="I8" s="134"/>
    </row>
    <row r="9" spans="1:9" s="166" customFormat="1" x14ac:dyDescent="0.2">
      <c r="A9" s="190" t="s">
        <v>68</v>
      </c>
      <c r="B9" s="190"/>
      <c r="C9" s="213">
        <f>'Krycí list'!O31</f>
        <v>0</v>
      </c>
      <c r="D9" s="212"/>
      <c r="E9" s="181"/>
      <c r="F9" s="190"/>
      <c r="G9" s="190"/>
      <c r="H9" s="190"/>
      <c r="I9" s="134"/>
    </row>
    <row r="10" spans="1:9" s="166" customFormat="1" x14ac:dyDescent="0.2">
      <c r="A10" s="190"/>
      <c r="B10" s="190"/>
      <c r="C10" s="190"/>
      <c r="D10" s="180"/>
      <c r="E10" s="180"/>
      <c r="F10" s="190"/>
      <c r="G10" s="190"/>
      <c r="H10" s="190"/>
      <c r="I10" s="190"/>
    </row>
    <row r="11" spans="1:9" s="188" customFormat="1" ht="50.25" customHeight="1" x14ac:dyDescent="0.2">
      <c r="A11" s="172" t="s">
        <v>73</v>
      </c>
      <c r="B11" s="135" t="s">
        <v>74</v>
      </c>
      <c r="C11" s="135" t="s">
        <v>75</v>
      </c>
      <c r="D11" s="135" t="s">
        <v>93</v>
      </c>
      <c r="E11" s="135" t="s">
        <v>90</v>
      </c>
      <c r="F11" s="135" t="s">
        <v>76</v>
      </c>
      <c r="G11" s="135" t="s">
        <v>77</v>
      </c>
      <c r="H11" s="135" t="s">
        <v>91</v>
      </c>
      <c r="I11" s="135" t="s">
        <v>92</v>
      </c>
    </row>
    <row r="12" spans="1:9" s="178" customFormat="1" x14ac:dyDescent="0.2">
      <c r="A12" s="173">
        <v>1</v>
      </c>
      <c r="B12" s="147">
        <v>2</v>
      </c>
      <c r="C12" s="147">
        <v>3</v>
      </c>
      <c r="D12" s="136">
        <v>4</v>
      </c>
      <c r="E12" s="136">
        <v>5</v>
      </c>
      <c r="F12" s="147">
        <v>6</v>
      </c>
      <c r="G12" s="147">
        <v>7</v>
      </c>
      <c r="H12" s="147">
        <v>8</v>
      </c>
      <c r="I12" s="147">
        <v>9</v>
      </c>
    </row>
    <row r="13" spans="1:9" x14ac:dyDescent="0.2">
      <c r="A13" s="174"/>
      <c r="B13" s="176"/>
      <c r="C13" s="176"/>
      <c r="D13" s="182"/>
      <c r="E13" s="151"/>
      <c r="F13" s="176"/>
      <c r="G13" s="174"/>
      <c r="H13" s="174"/>
      <c r="I13" s="174"/>
    </row>
    <row r="14" spans="1:9" s="137" customFormat="1" x14ac:dyDescent="0.2">
      <c r="A14" s="169"/>
      <c r="B14" s="144"/>
      <c r="C14" s="179"/>
      <c r="D14" s="183" t="s">
        <v>100</v>
      </c>
      <c r="E14" s="152" t="s">
        <v>107</v>
      </c>
      <c r="F14" s="179"/>
      <c r="G14" s="167"/>
      <c r="H14" s="167"/>
      <c r="I14" s="145">
        <f>SUBTOTAL(9,I15:I16)</f>
        <v>0</v>
      </c>
    </row>
    <row r="15" spans="1:9" s="133" customFormat="1" x14ac:dyDescent="0.2">
      <c r="A15" s="143"/>
      <c r="B15" s="138"/>
      <c r="C15" s="171"/>
      <c r="D15" s="184"/>
      <c r="E15" s="150" t="s">
        <v>98</v>
      </c>
      <c r="F15" s="171"/>
      <c r="G15" s="168"/>
      <c r="H15" s="168"/>
      <c r="I15" s="139">
        <f>SUBTOTAL(9,I16:I16)</f>
        <v>0</v>
      </c>
    </row>
    <row r="16" spans="1:9" s="133" customFormat="1" ht="51" x14ac:dyDescent="0.2">
      <c r="A16" s="143">
        <v>1</v>
      </c>
      <c r="B16" s="138"/>
      <c r="C16" s="140" t="s">
        <v>95</v>
      </c>
      <c r="D16" s="194" t="s">
        <v>280</v>
      </c>
      <c r="E16" s="195" t="s">
        <v>282</v>
      </c>
      <c r="F16" s="140" t="s">
        <v>101</v>
      </c>
      <c r="G16" s="141">
        <v>1</v>
      </c>
      <c r="H16" s="142"/>
      <c r="I16" s="142">
        <f t="shared" ref="I16" si="0">ROUND(G16*H16,2)</f>
        <v>0</v>
      </c>
    </row>
    <row r="17" spans="1:9" x14ac:dyDescent="0.2">
      <c r="A17" s="170"/>
      <c r="B17" s="177"/>
      <c r="C17" s="177"/>
      <c r="D17" s="185"/>
      <c r="E17" s="155" t="s">
        <v>94</v>
      </c>
      <c r="F17" s="177"/>
      <c r="G17" s="187"/>
      <c r="H17" s="187"/>
      <c r="I17" s="146">
        <f>SUBTOTAL(9,I14:I16)</f>
        <v>0</v>
      </c>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56" fitToHeight="999" orientation="landscape"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03154-4CD3-43E6-9547-970E2EB89ED6}">
  <sheetPr>
    <pageSetUpPr fitToPage="1"/>
  </sheetPr>
  <dimension ref="A1:I29"/>
  <sheetViews>
    <sheetView showGridLines="0" topLeftCell="A6" zoomScaleNormal="100" workbookViewId="0">
      <selection activeCell="H1" activeCellId="1" sqref="H13:H1048576 H1:H10"/>
    </sheetView>
  </sheetViews>
  <sheetFormatPr defaultColWidth="9.140625" defaultRowHeight="12.75" x14ac:dyDescent="0.2"/>
  <cols>
    <col min="1" max="1" width="5.5703125" style="175" customWidth="1"/>
    <col min="2" max="2" width="4.42578125" style="178" customWidth="1"/>
    <col min="3" max="3" width="6" style="178" customWidth="1"/>
    <col min="4" max="4" width="12.7109375" style="186" customWidth="1"/>
    <col min="5" max="5" width="94.28515625" style="156" customWidth="1"/>
    <col min="6" max="6" width="7.7109375" style="178" customWidth="1"/>
    <col min="7" max="7" width="9.85546875" style="175" customWidth="1"/>
    <col min="8" max="8" width="13.140625" style="175" customWidth="1"/>
    <col min="9" max="9" width="15.5703125" style="175" customWidth="1"/>
    <col min="10" max="16384" width="9.140625" style="80"/>
  </cols>
  <sheetData>
    <row r="1" spans="1:9" s="166" customFormat="1" ht="18" x14ac:dyDescent="0.2">
      <c r="A1" s="189" t="s">
        <v>96</v>
      </c>
      <c r="B1" s="190"/>
      <c r="C1" s="190"/>
      <c r="D1" s="180"/>
      <c r="E1" s="180"/>
      <c r="F1" s="190"/>
      <c r="G1" s="190"/>
      <c r="H1" s="190"/>
      <c r="I1" s="190"/>
    </row>
    <row r="2" spans="1:9" s="166" customFormat="1" x14ac:dyDescent="0.2">
      <c r="A2" s="191" t="s">
        <v>62</v>
      </c>
      <c r="B2" s="190"/>
      <c r="C2" s="134" t="s">
        <v>108</v>
      </c>
      <c r="D2" s="181"/>
      <c r="E2" s="181"/>
      <c r="F2" s="190"/>
      <c r="G2" s="190"/>
      <c r="H2" s="190"/>
      <c r="I2" s="190"/>
    </row>
    <row r="3" spans="1:9" s="166" customFormat="1" x14ac:dyDescent="0.2">
      <c r="A3" s="191" t="s">
        <v>63</v>
      </c>
      <c r="B3" s="190"/>
      <c r="C3" s="211" t="str">
        <f>'Krycí list'!E7</f>
        <v>Základní škola Ivanovice na Hané, okres Vyškov
Tyršova 218/4, 683 23 Ivanovice na Hané</v>
      </c>
      <c r="D3" s="212"/>
      <c r="E3" s="212"/>
      <c r="F3" s="190"/>
      <c r="G3" s="190"/>
      <c r="H3" s="190"/>
      <c r="I3" s="134"/>
    </row>
    <row r="4" spans="1:9" s="166" customFormat="1" x14ac:dyDescent="0.2">
      <c r="A4" s="191" t="s">
        <v>64</v>
      </c>
      <c r="B4" s="190"/>
      <c r="C4" s="134" t="str">
        <f>'Krycí list'!E9</f>
        <v>OCENĚNÝ SOUPIS PRACÍ A DODÁVEK A SLUŽEB</v>
      </c>
      <c r="D4" s="181"/>
      <c r="E4" s="181"/>
      <c r="F4" s="190"/>
      <c r="G4" s="190"/>
      <c r="H4" s="190"/>
      <c r="I4" s="134"/>
    </row>
    <row r="5" spans="1:9" s="166" customFormat="1" x14ac:dyDescent="0.2">
      <c r="A5" s="190" t="s">
        <v>72</v>
      </c>
      <c r="B5" s="190"/>
      <c r="C5" s="134" t="str">
        <f>'Krycí list'!P5</f>
        <v xml:space="preserve"> </v>
      </c>
      <c r="D5" s="181"/>
      <c r="E5" s="181"/>
      <c r="F5" s="190"/>
      <c r="G5" s="190"/>
      <c r="H5" s="190"/>
      <c r="I5" s="134"/>
    </row>
    <row r="6" spans="1:9" s="166" customFormat="1" x14ac:dyDescent="0.2">
      <c r="A6" s="190"/>
      <c r="B6" s="190"/>
      <c r="C6" s="134"/>
      <c r="D6" s="181"/>
      <c r="E6" s="181"/>
      <c r="F6" s="190"/>
      <c r="G6" s="190"/>
      <c r="H6" s="190"/>
      <c r="I6" s="134"/>
    </row>
    <row r="7" spans="1:9" s="166" customFormat="1" x14ac:dyDescent="0.2">
      <c r="A7" s="190" t="s">
        <v>66</v>
      </c>
      <c r="B7" s="190"/>
      <c r="C7" s="211" t="str">
        <f>'Krycí list'!E26</f>
        <v>Základní škola Ivanovice na Hané, okres Vyškov</v>
      </c>
      <c r="D7" s="212"/>
      <c r="E7" s="212"/>
      <c r="F7" s="190"/>
      <c r="G7" s="190"/>
      <c r="H7" s="190"/>
      <c r="I7" s="134"/>
    </row>
    <row r="8" spans="1:9" s="166" customFormat="1" x14ac:dyDescent="0.2">
      <c r="A8" s="190" t="s">
        <v>67</v>
      </c>
      <c r="B8" s="190"/>
      <c r="C8" s="211" t="str">
        <f>'Krycí list'!E28</f>
        <v xml:space="preserve"> </v>
      </c>
      <c r="D8" s="212"/>
      <c r="E8" s="181"/>
      <c r="F8" s="190"/>
      <c r="G8" s="190"/>
      <c r="H8" s="190"/>
      <c r="I8" s="134"/>
    </row>
    <row r="9" spans="1:9" s="166" customFormat="1" x14ac:dyDescent="0.2">
      <c r="A9" s="190" t="s">
        <v>68</v>
      </c>
      <c r="B9" s="190"/>
      <c r="C9" s="213">
        <f>'Krycí list'!O31</f>
        <v>0</v>
      </c>
      <c r="D9" s="212"/>
      <c r="E9" s="181"/>
      <c r="F9" s="190"/>
      <c r="G9" s="190"/>
      <c r="H9" s="190"/>
      <c r="I9" s="134"/>
    </row>
    <row r="10" spans="1:9" s="166" customFormat="1" x14ac:dyDescent="0.2">
      <c r="A10" s="190"/>
      <c r="B10" s="190"/>
      <c r="C10" s="190"/>
      <c r="D10" s="180"/>
      <c r="E10" s="180"/>
      <c r="F10" s="190"/>
      <c r="G10" s="190"/>
      <c r="H10" s="190"/>
      <c r="I10" s="190"/>
    </row>
    <row r="11" spans="1:9" s="188" customFormat="1" ht="50.25" customHeight="1" x14ac:dyDescent="0.2">
      <c r="A11" s="172" t="s">
        <v>73</v>
      </c>
      <c r="B11" s="135" t="s">
        <v>74</v>
      </c>
      <c r="C11" s="135" t="s">
        <v>75</v>
      </c>
      <c r="D11" s="135" t="s">
        <v>93</v>
      </c>
      <c r="E11" s="135" t="s">
        <v>90</v>
      </c>
      <c r="F11" s="135" t="s">
        <v>76</v>
      </c>
      <c r="G11" s="135" t="s">
        <v>77</v>
      </c>
      <c r="H11" s="135" t="s">
        <v>91</v>
      </c>
      <c r="I11" s="135" t="s">
        <v>92</v>
      </c>
    </row>
    <row r="12" spans="1:9" s="178" customFormat="1" x14ac:dyDescent="0.2">
      <c r="A12" s="173">
        <v>1</v>
      </c>
      <c r="B12" s="147">
        <v>2</v>
      </c>
      <c r="C12" s="147">
        <v>3</v>
      </c>
      <c r="D12" s="136">
        <v>4</v>
      </c>
      <c r="E12" s="136">
        <v>5</v>
      </c>
      <c r="F12" s="147">
        <v>6</v>
      </c>
      <c r="G12" s="147">
        <v>7</v>
      </c>
      <c r="H12" s="147">
        <v>8</v>
      </c>
      <c r="I12" s="147">
        <v>9</v>
      </c>
    </row>
    <row r="13" spans="1:9" x14ac:dyDescent="0.2">
      <c r="A13" s="174"/>
      <c r="B13" s="176"/>
      <c r="C13" s="176"/>
      <c r="D13" s="182"/>
      <c r="E13" s="151"/>
      <c r="F13" s="176"/>
      <c r="G13" s="174"/>
      <c r="H13" s="174"/>
      <c r="I13" s="174"/>
    </row>
    <row r="14" spans="1:9" s="137" customFormat="1" x14ac:dyDescent="0.2">
      <c r="A14" s="169"/>
      <c r="B14" s="144"/>
      <c r="C14" s="179"/>
      <c r="D14" s="183" t="s">
        <v>100</v>
      </c>
      <c r="E14" s="152" t="s">
        <v>109</v>
      </c>
      <c r="F14" s="179"/>
      <c r="G14" s="167"/>
      <c r="H14" s="167"/>
      <c r="I14" s="145">
        <f>SUBTOTAL(9,I15:I28)</f>
        <v>0</v>
      </c>
    </row>
    <row r="15" spans="1:9" s="133" customFormat="1" x14ac:dyDescent="0.2">
      <c r="A15" s="143"/>
      <c r="B15" s="138"/>
      <c r="C15" s="171"/>
      <c r="D15" s="184"/>
      <c r="E15" s="150" t="s">
        <v>98</v>
      </c>
      <c r="F15" s="171"/>
      <c r="G15" s="168"/>
      <c r="H15" s="168"/>
      <c r="I15" s="139">
        <f>SUBTOTAL(9,I16:I28)</f>
        <v>0</v>
      </c>
    </row>
    <row r="16" spans="1:9" s="133" customFormat="1" ht="25.5" x14ac:dyDescent="0.2">
      <c r="A16" s="143">
        <v>1</v>
      </c>
      <c r="B16" s="138"/>
      <c r="C16" s="140" t="s">
        <v>95</v>
      </c>
      <c r="D16" s="195" t="s">
        <v>253</v>
      </c>
      <c r="E16" s="154" t="s">
        <v>254</v>
      </c>
      <c r="F16" s="140" t="s">
        <v>78</v>
      </c>
      <c r="G16" s="141">
        <v>2</v>
      </c>
      <c r="H16" s="142"/>
      <c r="I16" s="142">
        <f t="shared" ref="I16:I28" si="0">ROUND(G16*H16,2)</f>
        <v>0</v>
      </c>
    </row>
    <row r="17" spans="1:9" s="133" customFormat="1" ht="38.25" x14ac:dyDescent="0.2">
      <c r="A17" s="143">
        <v>2</v>
      </c>
      <c r="B17" s="138"/>
      <c r="C17" s="140" t="s">
        <v>95</v>
      </c>
      <c r="D17" s="195" t="s">
        <v>255</v>
      </c>
      <c r="E17" s="154" t="s">
        <v>275</v>
      </c>
      <c r="F17" s="140" t="s">
        <v>78</v>
      </c>
      <c r="G17" s="141">
        <v>2</v>
      </c>
      <c r="H17" s="142"/>
      <c r="I17" s="142">
        <f t="shared" si="0"/>
        <v>0</v>
      </c>
    </row>
    <row r="18" spans="1:9" s="133" customFormat="1" ht="38.25" x14ac:dyDescent="0.2">
      <c r="A18" s="143">
        <v>3</v>
      </c>
      <c r="B18" s="138"/>
      <c r="C18" s="140" t="s">
        <v>95</v>
      </c>
      <c r="D18" s="195" t="s">
        <v>255</v>
      </c>
      <c r="E18" s="154" t="s">
        <v>257</v>
      </c>
      <c r="F18" s="140" t="s">
        <v>78</v>
      </c>
      <c r="G18" s="141">
        <v>2</v>
      </c>
      <c r="H18" s="142"/>
      <c r="I18" s="142">
        <f t="shared" si="0"/>
        <v>0</v>
      </c>
    </row>
    <row r="19" spans="1:9" s="133" customFormat="1" ht="38.25" x14ac:dyDescent="0.2">
      <c r="A19" s="143">
        <v>4</v>
      </c>
      <c r="B19" s="138"/>
      <c r="C19" s="140" t="s">
        <v>95</v>
      </c>
      <c r="D19" s="195" t="s">
        <v>255</v>
      </c>
      <c r="E19" s="154" t="s">
        <v>258</v>
      </c>
      <c r="F19" s="140" t="s">
        <v>78</v>
      </c>
      <c r="G19" s="141">
        <v>2</v>
      </c>
      <c r="H19" s="142"/>
      <c r="I19" s="142">
        <f t="shared" si="0"/>
        <v>0</v>
      </c>
    </row>
    <row r="20" spans="1:9" s="133" customFormat="1" ht="25.5" x14ac:dyDescent="0.2">
      <c r="A20" s="143">
        <v>5</v>
      </c>
      <c r="B20" s="138"/>
      <c r="C20" s="140" t="s">
        <v>95</v>
      </c>
      <c r="D20" s="195" t="s">
        <v>259</v>
      </c>
      <c r="E20" s="154" t="s">
        <v>260</v>
      </c>
      <c r="F20" s="140" t="s">
        <v>78</v>
      </c>
      <c r="G20" s="141">
        <v>2</v>
      </c>
      <c r="H20" s="142"/>
      <c r="I20" s="142">
        <f t="shared" si="0"/>
        <v>0</v>
      </c>
    </row>
    <row r="21" spans="1:9" s="133" customFormat="1" ht="51" x14ac:dyDescent="0.2">
      <c r="A21" s="143">
        <v>6</v>
      </c>
      <c r="B21" s="138"/>
      <c r="C21" s="140" t="s">
        <v>95</v>
      </c>
      <c r="D21" s="195" t="s">
        <v>248</v>
      </c>
      <c r="E21" s="154" t="s">
        <v>283</v>
      </c>
      <c r="F21" s="140" t="s">
        <v>78</v>
      </c>
      <c r="G21" s="141">
        <v>1</v>
      </c>
      <c r="H21" s="142"/>
      <c r="I21" s="142">
        <f t="shared" si="0"/>
        <v>0</v>
      </c>
    </row>
    <row r="22" spans="1:9" s="133" customFormat="1" ht="25.5" x14ac:dyDescent="0.2">
      <c r="A22" s="143">
        <v>7</v>
      </c>
      <c r="B22" s="138"/>
      <c r="C22" s="140" t="s">
        <v>95</v>
      </c>
      <c r="D22" s="195" t="s">
        <v>249</v>
      </c>
      <c r="E22" s="154" t="s">
        <v>250</v>
      </c>
      <c r="F22" s="140" t="s">
        <v>78</v>
      </c>
      <c r="G22" s="141">
        <v>1</v>
      </c>
      <c r="H22" s="142"/>
      <c r="I22" s="142">
        <f t="shared" si="0"/>
        <v>0</v>
      </c>
    </row>
    <row r="23" spans="1:9" s="133" customFormat="1" ht="25.5" x14ac:dyDescent="0.2">
      <c r="A23" s="143">
        <v>8</v>
      </c>
      <c r="B23" s="138"/>
      <c r="C23" s="140" t="s">
        <v>95</v>
      </c>
      <c r="D23" s="195" t="s">
        <v>251</v>
      </c>
      <c r="E23" s="154" t="s">
        <v>252</v>
      </c>
      <c r="F23" s="140" t="s">
        <v>78</v>
      </c>
      <c r="G23" s="141">
        <v>4</v>
      </c>
      <c r="H23" s="142"/>
      <c r="I23" s="142">
        <f t="shared" si="0"/>
        <v>0</v>
      </c>
    </row>
    <row r="24" spans="1:9" s="133" customFormat="1" ht="25.5" x14ac:dyDescent="0.2">
      <c r="A24" s="143">
        <v>9</v>
      </c>
      <c r="B24" s="138"/>
      <c r="C24" s="140" t="s">
        <v>95</v>
      </c>
      <c r="D24" s="195" t="s">
        <v>261</v>
      </c>
      <c r="E24" s="154" t="s">
        <v>284</v>
      </c>
      <c r="F24" s="140" t="s">
        <v>78</v>
      </c>
      <c r="G24" s="141">
        <v>10</v>
      </c>
      <c r="H24" s="142"/>
      <c r="I24" s="142">
        <f t="shared" si="0"/>
        <v>0</v>
      </c>
    </row>
    <row r="25" spans="1:9" s="133" customFormat="1" ht="38.25" x14ac:dyDescent="0.2">
      <c r="A25" s="143">
        <v>10</v>
      </c>
      <c r="B25" s="138"/>
      <c r="C25" s="140" t="s">
        <v>95</v>
      </c>
      <c r="D25" s="195" t="s">
        <v>262</v>
      </c>
      <c r="E25" s="154" t="s">
        <v>263</v>
      </c>
      <c r="F25" s="140" t="s">
        <v>78</v>
      </c>
      <c r="G25" s="141">
        <v>2</v>
      </c>
      <c r="H25" s="142"/>
      <c r="I25" s="142">
        <f t="shared" si="0"/>
        <v>0</v>
      </c>
    </row>
    <row r="26" spans="1:9" s="133" customFormat="1" ht="51" x14ac:dyDescent="0.2">
      <c r="A26" s="143">
        <v>11</v>
      </c>
      <c r="B26" s="138"/>
      <c r="C26" s="140" t="s">
        <v>95</v>
      </c>
      <c r="D26" s="193" t="s">
        <v>276</v>
      </c>
      <c r="E26" s="154" t="s">
        <v>277</v>
      </c>
      <c r="F26" s="140" t="s">
        <v>78</v>
      </c>
      <c r="G26" s="141">
        <v>4</v>
      </c>
      <c r="H26" s="142"/>
      <c r="I26" s="142">
        <f t="shared" si="0"/>
        <v>0</v>
      </c>
    </row>
    <row r="27" spans="1:9" s="133" customFormat="1" ht="114.75" x14ac:dyDescent="0.2">
      <c r="A27" s="143">
        <v>12</v>
      </c>
      <c r="B27" s="138"/>
      <c r="C27" s="140" t="s">
        <v>95</v>
      </c>
      <c r="D27" s="193" t="s">
        <v>278</v>
      </c>
      <c r="E27" s="154" t="s">
        <v>279</v>
      </c>
      <c r="F27" s="140" t="s">
        <v>78</v>
      </c>
      <c r="G27" s="141">
        <v>1</v>
      </c>
      <c r="H27" s="142"/>
      <c r="I27" s="142">
        <f t="shared" si="0"/>
        <v>0</v>
      </c>
    </row>
    <row r="28" spans="1:9" s="133" customFormat="1" ht="25.5" x14ac:dyDescent="0.2">
      <c r="A28" s="143">
        <v>13</v>
      </c>
      <c r="B28" s="138"/>
      <c r="C28" s="140" t="s">
        <v>95</v>
      </c>
      <c r="D28" s="195" t="s">
        <v>264</v>
      </c>
      <c r="E28" s="153" t="s">
        <v>265</v>
      </c>
      <c r="F28" s="140" t="s">
        <v>78</v>
      </c>
      <c r="G28" s="141">
        <v>2</v>
      </c>
      <c r="H28" s="142"/>
      <c r="I28" s="142">
        <f t="shared" si="0"/>
        <v>0</v>
      </c>
    </row>
    <row r="29" spans="1:9" x14ac:dyDescent="0.2">
      <c r="A29" s="170"/>
      <c r="B29" s="177"/>
      <c r="C29" s="177"/>
      <c r="D29" s="185"/>
      <c r="E29" s="155" t="s">
        <v>94</v>
      </c>
      <c r="F29" s="177"/>
      <c r="G29" s="187"/>
      <c r="H29" s="187"/>
      <c r="I29" s="146">
        <f>SUBTOTAL(9,I14:I28)</f>
        <v>0</v>
      </c>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56" fitToHeight="999"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6FAD8-1CD9-430F-B521-05F1E57C601D}">
  <sheetPr>
    <pageSetUpPr fitToPage="1"/>
  </sheetPr>
  <dimension ref="A1:I49"/>
  <sheetViews>
    <sheetView showGridLines="0" topLeftCell="A15" zoomScaleNormal="100" workbookViewId="0">
      <selection activeCell="H1" activeCellId="1" sqref="H13:H1048576 H1:H10"/>
    </sheetView>
  </sheetViews>
  <sheetFormatPr defaultColWidth="9.140625" defaultRowHeight="12.75" x14ac:dyDescent="0.2"/>
  <cols>
    <col min="1" max="1" width="5.5703125" style="175" customWidth="1"/>
    <col min="2" max="2" width="4.42578125" style="178" customWidth="1"/>
    <col min="3" max="3" width="6" style="178" customWidth="1"/>
    <col min="4" max="4" width="12.7109375" style="186" customWidth="1"/>
    <col min="5" max="5" width="94.28515625" style="156" customWidth="1"/>
    <col min="6" max="6" width="7.7109375" style="178" customWidth="1"/>
    <col min="7" max="7" width="9.85546875" style="175" customWidth="1"/>
    <col min="8" max="8" width="13.140625" style="175" customWidth="1"/>
    <col min="9" max="9" width="15.5703125" style="175" customWidth="1"/>
    <col min="10" max="16384" width="9.140625" style="80"/>
  </cols>
  <sheetData>
    <row r="1" spans="1:9" s="166" customFormat="1" ht="18" x14ac:dyDescent="0.2">
      <c r="A1" s="189" t="s">
        <v>96</v>
      </c>
      <c r="B1" s="190"/>
      <c r="C1" s="190"/>
      <c r="D1" s="180"/>
      <c r="E1" s="180"/>
      <c r="F1" s="190"/>
      <c r="G1" s="190"/>
      <c r="H1" s="190"/>
      <c r="I1" s="190"/>
    </row>
    <row r="2" spans="1:9" s="166" customFormat="1" x14ac:dyDescent="0.2">
      <c r="A2" s="191" t="s">
        <v>62</v>
      </c>
      <c r="B2" s="190"/>
      <c r="C2" s="134" t="s">
        <v>110</v>
      </c>
      <c r="D2" s="181"/>
      <c r="E2" s="181"/>
      <c r="F2" s="190"/>
      <c r="G2" s="190"/>
      <c r="H2" s="190"/>
      <c r="I2" s="190"/>
    </row>
    <row r="3" spans="1:9" s="166" customFormat="1" x14ac:dyDescent="0.2">
      <c r="A3" s="191" t="s">
        <v>63</v>
      </c>
      <c r="B3" s="190"/>
      <c r="C3" s="211" t="str">
        <f>'Krycí list'!E7</f>
        <v>Základní škola Ivanovice na Hané, okres Vyškov
Tyršova 218/4, 683 23 Ivanovice na Hané</v>
      </c>
      <c r="D3" s="212"/>
      <c r="E3" s="212"/>
      <c r="F3" s="190"/>
      <c r="G3" s="190"/>
      <c r="H3" s="190"/>
      <c r="I3" s="134"/>
    </row>
    <row r="4" spans="1:9" s="166" customFormat="1" x14ac:dyDescent="0.2">
      <c r="A4" s="191" t="s">
        <v>64</v>
      </c>
      <c r="B4" s="190"/>
      <c r="C4" s="134" t="str">
        <f>'Krycí list'!E9</f>
        <v>OCENĚNÝ SOUPIS PRACÍ A DODÁVEK A SLUŽEB</v>
      </c>
      <c r="D4" s="181"/>
      <c r="E4" s="181"/>
      <c r="F4" s="190"/>
      <c r="G4" s="190"/>
      <c r="H4" s="190"/>
      <c r="I4" s="134"/>
    </row>
    <row r="5" spans="1:9" s="166" customFormat="1" x14ac:dyDescent="0.2">
      <c r="A5" s="190" t="s">
        <v>72</v>
      </c>
      <c r="B5" s="190"/>
      <c r="C5" s="134" t="str">
        <f>'Krycí list'!P5</f>
        <v xml:space="preserve"> </v>
      </c>
      <c r="D5" s="181"/>
      <c r="E5" s="181"/>
      <c r="F5" s="190"/>
      <c r="G5" s="190"/>
      <c r="H5" s="190"/>
      <c r="I5" s="134"/>
    </row>
    <row r="6" spans="1:9" s="166" customFormat="1" x14ac:dyDescent="0.2">
      <c r="A6" s="190"/>
      <c r="B6" s="190"/>
      <c r="C6" s="134"/>
      <c r="D6" s="181"/>
      <c r="E6" s="181"/>
      <c r="F6" s="190"/>
      <c r="G6" s="190"/>
      <c r="H6" s="190"/>
      <c r="I6" s="134"/>
    </row>
    <row r="7" spans="1:9" s="166" customFormat="1" x14ac:dyDescent="0.2">
      <c r="A7" s="190" t="s">
        <v>66</v>
      </c>
      <c r="B7" s="190"/>
      <c r="C7" s="211" t="str">
        <f>'Krycí list'!E26</f>
        <v>Základní škola Ivanovice na Hané, okres Vyškov</v>
      </c>
      <c r="D7" s="212"/>
      <c r="E7" s="212"/>
      <c r="F7" s="190"/>
      <c r="G7" s="190"/>
      <c r="H7" s="190"/>
      <c r="I7" s="134"/>
    </row>
    <row r="8" spans="1:9" s="166" customFormat="1" x14ac:dyDescent="0.2">
      <c r="A8" s="190" t="s">
        <v>67</v>
      </c>
      <c r="B8" s="190"/>
      <c r="C8" s="211" t="str">
        <f>'Krycí list'!E28</f>
        <v xml:space="preserve"> </v>
      </c>
      <c r="D8" s="212"/>
      <c r="E8" s="181"/>
      <c r="F8" s="190"/>
      <c r="G8" s="190"/>
      <c r="H8" s="190"/>
      <c r="I8" s="134"/>
    </row>
    <row r="9" spans="1:9" s="166" customFormat="1" x14ac:dyDescent="0.2">
      <c r="A9" s="190" t="s">
        <v>68</v>
      </c>
      <c r="B9" s="190"/>
      <c r="C9" s="213">
        <f>'Krycí list'!O31</f>
        <v>0</v>
      </c>
      <c r="D9" s="212"/>
      <c r="E9" s="181"/>
      <c r="F9" s="190"/>
      <c r="G9" s="190"/>
      <c r="H9" s="190"/>
      <c r="I9" s="134"/>
    </row>
    <row r="10" spans="1:9" s="166" customFormat="1" x14ac:dyDescent="0.2">
      <c r="A10" s="190"/>
      <c r="B10" s="190"/>
      <c r="C10" s="190"/>
      <c r="D10" s="180"/>
      <c r="E10" s="180"/>
      <c r="F10" s="190"/>
      <c r="G10" s="190"/>
      <c r="H10" s="190"/>
      <c r="I10" s="190"/>
    </row>
    <row r="11" spans="1:9" s="188" customFormat="1" ht="50.25" customHeight="1" x14ac:dyDescent="0.2">
      <c r="A11" s="172" t="s">
        <v>73</v>
      </c>
      <c r="B11" s="135" t="s">
        <v>74</v>
      </c>
      <c r="C11" s="135" t="s">
        <v>75</v>
      </c>
      <c r="D11" s="135" t="s">
        <v>93</v>
      </c>
      <c r="E11" s="135" t="s">
        <v>90</v>
      </c>
      <c r="F11" s="135" t="s">
        <v>76</v>
      </c>
      <c r="G11" s="135" t="s">
        <v>77</v>
      </c>
      <c r="H11" s="135" t="s">
        <v>91</v>
      </c>
      <c r="I11" s="135" t="s">
        <v>92</v>
      </c>
    </row>
    <row r="12" spans="1:9" s="178" customFormat="1" x14ac:dyDescent="0.2">
      <c r="A12" s="173">
        <v>1</v>
      </c>
      <c r="B12" s="147">
        <v>2</v>
      </c>
      <c r="C12" s="147">
        <v>3</v>
      </c>
      <c r="D12" s="136">
        <v>4</v>
      </c>
      <c r="E12" s="136">
        <v>5</v>
      </c>
      <c r="F12" s="147">
        <v>6</v>
      </c>
      <c r="G12" s="147">
        <v>7</v>
      </c>
      <c r="H12" s="147">
        <v>8</v>
      </c>
      <c r="I12" s="147">
        <v>9</v>
      </c>
    </row>
    <row r="13" spans="1:9" x14ac:dyDescent="0.2">
      <c r="A13" s="174"/>
      <c r="B13" s="176"/>
      <c r="C13" s="176"/>
      <c r="D13" s="182"/>
      <c r="E13" s="151"/>
      <c r="F13" s="176"/>
      <c r="G13" s="174"/>
      <c r="H13" s="174"/>
      <c r="I13" s="174"/>
    </row>
    <row r="14" spans="1:9" s="137" customFormat="1" x14ac:dyDescent="0.2">
      <c r="A14" s="169"/>
      <c r="B14" s="144"/>
      <c r="C14" s="179"/>
      <c r="D14" s="183" t="s">
        <v>100</v>
      </c>
      <c r="E14" s="152" t="s">
        <v>111</v>
      </c>
      <c r="F14" s="179"/>
      <c r="G14" s="167"/>
      <c r="H14" s="167"/>
      <c r="I14" s="145">
        <f>SUBTOTAL(9,I15:I48)</f>
        <v>0</v>
      </c>
    </row>
    <row r="15" spans="1:9" s="133" customFormat="1" x14ac:dyDescent="0.2">
      <c r="A15" s="143"/>
      <c r="B15" s="138"/>
      <c r="C15" s="171"/>
      <c r="D15" s="184"/>
      <c r="E15" s="150" t="s">
        <v>98</v>
      </c>
      <c r="F15" s="171"/>
      <c r="G15" s="168"/>
      <c r="H15" s="168"/>
      <c r="I15" s="139">
        <f>SUBTOTAL(9,I16:I48)</f>
        <v>0</v>
      </c>
    </row>
    <row r="16" spans="1:9" s="133" customFormat="1" x14ac:dyDescent="0.2">
      <c r="A16" s="143">
        <v>1</v>
      </c>
      <c r="B16" s="138"/>
      <c r="C16" s="140" t="s">
        <v>95</v>
      </c>
      <c r="D16" s="194" t="s">
        <v>120</v>
      </c>
      <c r="E16" s="153" t="s">
        <v>286</v>
      </c>
      <c r="F16" s="140" t="s">
        <v>78</v>
      </c>
      <c r="G16" s="141">
        <v>1</v>
      </c>
      <c r="H16" s="142"/>
      <c r="I16" s="142">
        <f t="shared" ref="I16:I48" si="0">ROUND(G16*H16,2)</f>
        <v>0</v>
      </c>
    </row>
    <row r="17" spans="1:9" s="133" customFormat="1" x14ac:dyDescent="0.2">
      <c r="A17" s="143">
        <v>2</v>
      </c>
      <c r="B17" s="138"/>
      <c r="C17" s="140" t="s">
        <v>95</v>
      </c>
      <c r="D17" s="194" t="s">
        <v>120</v>
      </c>
      <c r="E17" s="153" t="s">
        <v>266</v>
      </c>
      <c r="F17" s="140" t="s">
        <v>78</v>
      </c>
      <c r="G17" s="141">
        <v>10</v>
      </c>
      <c r="H17" s="142"/>
      <c r="I17" s="142">
        <f t="shared" si="0"/>
        <v>0</v>
      </c>
    </row>
    <row r="18" spans="1:9" s="133" customFormat="1" x14ac:dyDescent="0.2">
      <c r="A18" s="143">
        <v>3</v>
      </c>
      <c r="B18" s="138"/>
      <c r="C18" s="140" t="s">
        <v>95</v>
      </c>
      <c r="D18" s="194" t="s">
        <v>120</v>
      </c>
      <c r="E18" s="153" t="s">
        <v>287</v>
      </c>
      <c r="F18" s="140" t="s">
        <v>78</v>
      </c>
      <c r="G18" s="141">
        <v>6</v>
      </c>
      <c r="H18" s="142"/>
      <c r="I18" s="142">
        <f t="shared" si="0"/>
        <v>0</v>
      </c>
    </row>
    <row r="19" spans="1:9" s="133" customFormat="1" ht="25.5" x14ac:dyDescent="0.2">
      <c r="A19" s="143">
        <v>4</v>
      </c>
      <c r="B19" s="138"/>
      <c r="C19" s="140" t="s">
        <v>95</v>
      </c>
      <c r="D19" s="194" t="s">
        <v>120</v>
      </c>
      <c r="E19" s="153" t="s">
        <v>267</v>
      </c>
      <c r="F19" s="140" t="s">
        <v>78</v>
      </c>
      <c r="G19" s="141">
        <v>1</v>
      </c>
      <c r="H19" s="142"/>
      <c r="I19" s="142">
        <f t="shared" si="0"/>
        <v>0</v>
      </c>
    </row>
    <row r="20" spans="1:9" s="133" customFormat="1" ht="25.5" x14ac:dyDescent="0.2">
      <c r="A20" s="143">
        <v>5</v>
      </c>
      <c r="B20" s="138"/>
      <c r="C20" s="140" t="s">
        <v>95</v>
      </c>
      <c r="D20" s="194" t="s">
        <v>120</v>
      </c>
      <c r="E20" s="195" t="s">
        <v>288</v>
      </c>
      <c r="F20" s="140" t="s">
        <v>78</v>
      </c>
      <c r="G20" s="141">
        <v>1</v>
      </c>
      <c r="H20" s="142"/>
      <c r="I20" s="142">
        <f t="shared" si="0"/>
        <v>0</v>
      </c>
    </row>
    <row r="21" spans="1:9" s="133" customFormat="1" x14ac:dyDescent="0.2">
      <c r="A21" s="143">
        <v>6</v>
      </c>
      <c r="B21" s="138"/>
      <c r="C21" s="140" t="s">
        <v>95</v>
      </c>
      <c r="D21" s="194" t="s">
        <v>120</v>
      </c>
      <c r="E21" s="195" t="s">
        <v>289</v>
      </c>
      <c r="F21" s="140" t="s">
        <v>78</v>
      </c>
      <c r="G21" s="141">
        <v>1</v>
      </c>
      <c r="H21" s="142"/>
      <c r="I21" s="142">
        <f t="shared" si="0"/>
        <v>0</v>
      </c>
    </row>
    <row r="22" spans="1:9" s="133" customFormat="1" x14ac:dyDescent="0.2">
      <c r="A22" s="143">
        <v>7</v>
      </c>
      <c r="B22" s="138"/>
      <c r="C22" s="140" t="s">
        <v>95</v>
      </c>
      <c r="D22" s="194" t="s">
        <v>120</v>
      </c>
      <c r="E22" s="195" t="s">
        <v>290</v>
      </c>
      <c r="F22" s="140" t="s">
        <v>78</v>
      </c>
      <c r="G22" s="141">
        <v>1</v>
      </c>
      <c r="H22" s="142"/>
      <c r="I22" s="142">
        <f t="shared" si="0"/>
        <v>0</v>
      </c>
    </row>
    <row r="23" spans="1:9" s="133" customFormat="1" ht="51" x14ac:dyDescent="0.2">
      <c r="A23" s="143">
        <v>8</v>
      </c>
      <c r="B23" s="138"/>
      <c r="C23" s="140" t="s">
        <v>95</v>
      </c>
      <c r="D23" s="194" t="s">
        <v>120</v>
      </c>
      <c r="E23" s="153" t="s">
        <v>268</v>
      </c>
      <c r="F23" s="140" t="s">
        <v>78</v>
      </c>
      <c r="G23" s="141">
        <v>6</v>
      </c>
      <c r="H23" s="142"/>
      <c r="I23" s="142">
        <f t="shared" si="0"/>
        <v>0</v>
      </c>
    </row>
    <row r="24" spans="1:9" s="133" customFormat="1" ht="25.5" x14ac:dyDescent="0.2">
      <c r="A24" s="143">
        <v>9</v>
      </c>
      <c r="B24" s="138"/>
      <c r="C24" s="140" t="s">
        <v>95</v>
      </c>
      <c r="D24" s="194" t="s">
        <v>120</v>
      </c>
      <c r="E24" s="153" t="s">
        <v>269</v>
      </c>
      <c r="F24" s="140" t="s">
        <v>78</v>
      </c>
      <c r="G24" s="141">
        <v>1</v>
      </c>
      <c r="H24" s="142"/>
      <c r="I24" s="142">
        <f t="shared" si="0"/>
        <v>0</v>
      </c>
    </row>
    <row r="25" spans="1:9" s="133" customFormat="1" x14ac:dyDescent="0.2">
      <c r="A25" s="143">
        <v>10</v>
      </c>
      <c r="B25" s="138"/>
      <c r="C25" s="140" t="s">
        <v>95</v>
      </c>
      <c r="D25" s="194" t="s">
        <v>120</v>
      </c>
      <c r="E25" s="153" t="s">
        <v>270</v>
      </c>
      <c r="F25" s="140" t="s">
        <v>78</v>
      </c>
      <c r="G25" s="141">
        <v>1</v>
      </c>
      <c r="H25" s="142"/>
      <c r="I25" s="142">
        <f t="shared" si="0"/>
        <v>0</v>
      </c>
    </row>
    <row r="26" spans="1:9" s="133" customFormat="1" x14ac:dyDescent="0.2">
      <c r="A26" s="143">
        <v>11</v>
      </c>
      <c r="B26" s="138"/>
      <c r="C26" s="140" t="s">
        <v>95</v>
      </c>
      <c r="D26" s="194" t="s">
        <v>120</v>
      </c>
      <c r="E26" s="153" t="s">
        <v>271</v>
      </c>
      <c r="F26" s="140" t="s">
        <v>78</v>
      </c>
      <c r="G26" s="141">
        <v>1</v>
      </c>
      <c r="H26" s="142"/>
      <c r="I26" s="142">
        <f t="shared" si="0"/>
        <v>0</v>
      </c>
    </row>
    <row r="27" spans="1:9" s="133" customFormat="1" ht="51" x14ac:dyDescent="0.2">
      <c r="A27" s="143">
        <v>12</v>
      </c>
      <c r="B27" s="138"/>
      <c r="C27" s="140" t="s">
        <v>95</v>
      </c>
      <c r="D27" s="194" t="s">
        <v>120</v>
      </c>
      <c r="E27" s="195" t="s">
        <v>291</v>
      </c>
      <c r="F27" s="140" t="s">
        <v>78</v>
      </c>
      <c r="G27" s="141">
        <v>1</v>
      </c>
      <c r="H27" s="142"/>
      <c r="I27" s="142">
        <f t="shared" si="0"/>
        <v>0</v>
      </c>
    </row>
    <row r="28" spans="1:9" s="133" customFormat="1" x14ac:dyDescent="0.2">
      <c r="A28" s="143">
        <v>13</v>
      </c>
      <c r="B28" s="138"/>
      <c r="C28" s="140" t="s">
        <v>95</v>
      </c>
      <c r="D28" s="194" t="s">
        <v>120</v>
      </c>
      <c r="E28" s="195" t="s">
        <v>292</v>
      </c>
      <c r="F28" s="140" t="s">
        <v>78</v>
      </c>
      <c r="G28" s="141">
        <v>12</v>
      </c>
      <c r="H28" s="142"/>
      <c r="I28" s="142">
        <f t="shared" si="0"/>
        <v>0</v>
      </c>
    </row>
    <row r="29" spans="1:9" s="133" customFormat="1" x14ac:dyDescent="0.2">
      <c r="A29" s="143">
        <v>14</v>
      </c>
      <c r="B29" s="138"/>
      <c r="C29" s="140" t="s">
        <v>95</v>
      </c>
      <c r="D29" s="194" t="s">
        <v>120</v>
      </c>
      <c r="E29" s="195" t="s">
        <v>293</v>
      </c>
      <c r="F29" s="140" t="s">
        <v>78</v>
      </c>
      <c r="G29" s="141">
        <v>2</v>
      </c>
      <c r="H29" s="142"/>
      <c r="I29" s="142">
        <f t="shared" si="0"/>
        <v>0</v>
      </c>
    </row>
    <row r="30" spans="1:9" s="133" customFormat="1" x14ac:dyDescent="0.2">
      <c r="A30" s="143">
        <v>15</v>
      </c>
      <c r="B30" s="138"/>
      <c r="C30" s="140" t="s">
        <v>95</v>
      </c>
      <c r="D30" s="194" t="s">
        <v>120</v>
      </c>
      <c r="E30" s="195" t="s">
        <v>294</v>
      </c>
      <c r="F30" s="140" t="s">
        <v>78</v>
      </c>
      <c r="G30" s="141">
        <v>12</v>
      </c>
      <c r="H30" s="142"/>
      <c r="I30" s="142">
        <f t="shared" si="0"/>
        <v>0</v>
      </c>
    </row>
    <row r="31" spans="1:9" s="133" customFormat="1" x14ac:dyDescent="0.2">
      <c r="A31" s="143">
        <v>16</v>
      </c>
      <c r="B31" s="138"/>
      <c r="C31" s="140" t="s">
        <v>95</v>
      </c>
      <c r="D31" s="194" t="s">
        <v>120</v>
      </c>
      <c r="E31" s="153" t="s">
        <v>272</v>
      </c>
      <c r="F31" s="140" t="s">
        <v>78</v>
      </c>
      <c r="G31" s="141">
        <v>1</v>
      </c>
      <c r="H31" s="142"/>
      <c r="I31" s="142">
        <f t="shared" si="0"/>
        <v>0</v>
      </c>
    </row>
    <row r="32" spans="1:9" s="133" customFormat="1" x14ac:dyDescent="0.2">
      <c r="A32" s="143">
        <v>17</v>
      </c>
      <c r="B32" s="138"/>
      <c r="C32" s="140" t="s">
        <v>95</v>
      </c>
      <c r="D32" s="194" t="s">
        <v>120</v>
      </c>
      <c r="E32" s="195" t="s">
        <v>295</v>
      </c>
      <c r="F32" s="140" t="s">
        <v>78</v>
      </c>
      <c r="G32" s="141">
        <v>1</v>
      </c>
      <c r="H32" s="142"/>
      <c r="I32" s="142">
        <f t="shared" si="0"/>
        <v>0</v>
      </c>
    </row>
    <row r="33" spans="1:9" s="133" customFormat="1" x14ac:dyDescent="0.2">
      <c r="A33" s="143">
        <v>18</v>
      </c>
      <c r="B33" s="138"/>
      <c r="C33" s="140" t="s">
        <v>95</v>
      </c>
      <c r="D33" s="194" t="s">
        <v>120</v>
      </c>
      <c r="E33" s="195" t="s">
        <v>296</v>
      </c>
      <c r="F33" s="140" t="s">
        <v>78</v>
      </c>
      <c r="G33" s="141">
        <v>12</v>
      </c>
      <c r="H33" s="142"/>
      <c r="I33" s="142">
        <f t="shared" si="0"/>
        <v>0</v>
      </c>
    </row>
    <row r="34" spans="1:9" s="133" customFormat="1" ht="63.75" x14ac:dyDescent="0.2">
      <c r="A34" s="143">
        <v>19</v>
      </c>
      <c r="B34" s="138"/>
      <c r="C34" s="140" t="s">
        <v>95</v>
      </c>
      <c r="D34" s="194" t="s">
        <v>120</v>
      </c>
      <c r="E34" s="195" t="s">
        <v>297</v>
      </c>
      <c r="F34" s="140" t="s">
        <v>78</v>
      </c>
      <c r="G34" s="141">
        <v>1</v>
      </c>
      <c r="H34" s="142"/>
      <c r="I34" s="142">
        <f t="shared" si="0"/>
        <v>0</v>
      </c>
    </row>
    <row r="35" spans="1:9" s="133" customFormat="1" x14ac:dyDescent="0.2">
      <c r="A35" s="143">
        <v>20</v>
      </c>
      <c r="B35" s="138"/>
      <c r="C35" s="140" t="s">
        <v>95</v>
      </c>
      <c r="D35" s="194" t="s">
        <v>120</v>
      </c>
      <c r="E35" s="195" t="s">
        <v>298</v>
      </c>
      <c r="F35" s="140" t="s">
        <v>78</v>
      </c>
      <c r="G35" s="141">
        <v>6</v>
      </c>
      <c r="H35" s="142"/>
      <c r="I35" s="142">
        <f t="shared" si="0"/>
        <v>0</v>
      </c>
    </row>
    <row r="36" spans="1:9" s="133" customFormat="1" x14ac:dyDescent="0.2">
      <c r="A36" s="143">
        <v>21</v>
      </c>
      <c r="B36" s="138"/>
      <c r="C36" s="140" t="s">
        <v>95</v>
      </c>
      <c r="D36" s="194" t="s">
        <v>120</v>
      </c>
      <c r="E36" s="195" t="s">
        <v>299</v>
      </c>
      <c r="F36" s="140" t="s">
        <v>78</v>
      </c>
      <c r="G36" s="141">
        <v>12</v>
      </c>
      <c r="H36" s="142"/>
      <c r="I36" s="142">
        <f t="shared" si="0"/>
        <v>0</v>
      </c>
    </row>
    <row r="37" spans="1:9" s="133" customFormat="1" x14ac:dyDescent="0.2">
      <c r="A37" s="143">
        <v>22</v>
      </c>
      <c r="B37" s="138"/>
      <c r="C37" s="140" t="s">
        <v>95</v>
      </c>
      <c r="D37" s="194" t="s">
        <v>120</v>
      </c>
      <c r="E37" s="195" t="s">
        <v>300</v>
      </c>
      <c r="F37" s="140" t="s">
        <v>78</v>
      </c>
      <c r="G37" s="141">
        <v>12</v>
      </c>
      <c r="H37" s="142"/>
      <c r="I37" s="142">
        <f t="shared" si="0"/>
        <v>0</v>
      </c>
    </row>
    <row r="38" spans="1:9" s="133" customFormat="1" x14ac:dyDescent="0.2">
      <c r="A38" s="143">
        <v>23</v>
      </c>
      <c r="B38" s="138"/>
      <c r="C38" s="140" t="s">
        <v>95</v>
      </c>
      <c r="D38" s="194" t="s">
        <v>120</v>
      </c>
      <c r="E38" s="195" t="s">
        <v>301</v>
      </c>
      <c r="F38" s="140" t="s">
        <v>78</v>
      </c>
      <c r="G38" s="141">
        <v>1</v>
      </c>
      <c r="H38" s="142"/>
      <c r="I38" s="142">
        <f t="shared" si="0"/>
        <v>0</v>
      </c>
    </row>
    <row r="39" spans="1:9" s="133" customFormat="1" x14ac:dyDescent="0.2">
      <c r="A39" s="143">
        <v>24</v>
      </c>
      <c r="B39" s="138"/>
      <c r="C39" s="140" t="s">
        <v>95</v>
      </c>
      <c r="D39" s="194" t="s">
        <v>120</v>
      </c>
      <c r="E39" s="195" t="s">
        <v>302</v>
      </c>
      <c r="F39" s="140" t="s">
        <v>78</v>
      </c>
      <c r="G39" s="141">
        <v>1</v>
      </c>
      <c r="H39" s="142"/>
      <c r="I39" s="142">
        <f t="shared" si="0"/>
        <v>0</v>
      </c>
    </row>
    <row r="40" spans="1:9" s="133" customFormat="1" x14ac:dyDescent="0.2">
      <c r="A40" s="143">
        <v>25</v>
      </c>
      <c r="B40" s="138"/>
      <c r="C40" s="140" t="s">
        <v>95</v>
      </c>
      <c r="D40" s="194" t="s">
        <v>120</v>
      </c>
      <c r="E40" s="153" t="s">
        <v>273</v>
      </c>
      <c r="F40" s="140" t="s">
        <v>78</v>
      </c>
      <c r="G40" s="141">
        <v>1</v>
      </c>
      <c r="H40" s="142"/>
      <c r="I40" s="142">
        <f t="shared" si="0"/>
        <v>0</v>
      </c>
    </row>
    <row r="41" spans="1:9" s="133" customFormat="1" ht="51" x14ac:dyDescent="0.2">
      <c r="A41" s="143">
        <v>26</v>
      </c>
      <c r="B41" s="138"/>
      <c r="C41" s="140" t="s">
        <v>95</v>
      </c>
      <c r="D41" s="194" t="s">
        <v>120</v>
      </c>
      <c r="E41" s="195" t="s">
        <v>303</v>
      </c>
      <c r="F41" s="140" t="s">
        <v>78</v>
      </c>
      <c r="G41" s="141">
        <v>12</v>
      </c>
      <c r="H41" s="142"/>
      <c r="I41" s="142">
        <f t="shared" si="0"/>
        <v>0</v>
      </c>
    </row>
    <row r="42" spans="1:9" s="133" customFormat="1" x14ac:dyDescent="0.2">
      <c r="A42" s="143">
        <v>27</v>
      </c>
      <c r="B42" s="138"/>
      <c r="C42" s="140" t="s">
        <v>95</v>
      </c>
      <c r="D42" s="194" t="s">
        <v>120</v>
      </c>
      <c r="E42" s="195" t="s">
        <v>304</v>
      </c>
      <c r="F42" s="140" t="s">
        <v>78</v>
      </c>
      <c r="G42" s="141">
        <v>12</v>
      </c>
      <c r="H42" s="142"/>
      <c r="I42" s="142">
        <f t="shared" si="0"/>
        <v>0</v>
      </c>
    </row>
    <row r="43" spans="1:9" s="133" customFormat="1" ht="25.5" x14ac:dyDescent="0.2">
      <c r="A43" s="143">
        <v>28</v>
      </c>
      <c r="B43" s="138"/>
      <c r="C43" s="140" t="s">
        <v>95</v>
      </c>
      <c r="D43" s="194" t="s">
        <v>120</v>
      </c>
      <c r="E43" s="195" t="s">
        <v>305</v>
      </c>
      <c r="F43" s="140" t="s">
        <v>78</v>
      </c>
      <c r="G43" s="141">
        <v>6</v>
      </c>
      <c r="H43" s="142"/>
      <c r="I43" s="142">
        <f t="shared" si="0"/>
        <v>0</v>
      </c>
    </row>
    <row r="44" spans="1:9" s="133" customFormat="1" ht="25.5" x14ac:dyDescent="0.2">
      <c r="A44" s="143">
        <v>29</v>
      </c>
      <c r="B44" s="138"/>
      <c r="C44" s="140" t="s">
        <v>95</v>
      </c>
      <c r="D44" s="194" t="s">
        <v>120</v>
      </c>
      <c r="E44" s="195" t="s">
        <v>306</v>
      </c>
      <c r="F44" s="140" t="s">
        <v>78</v>
      </c>
      <c r="G44" s="141">
        <v>3</v>
      </c>
      <c r="H44" s="142"/>
      <c r="I44" s="142">
        <f t="shared" si="0"/>
        <v>0</v>
      </c>
    </row>
    <row r="45" spans="1:9" s="133" customFormat="1" ht="114.75" x14ac:dyDescent="0.2">
      <c r="A45" s="143">
        <v>30</v>
      </c>
      <c r="B45" s="138"/>
      <c r="C45" s="140" t="s">
        <v>95</v>
      </c>
      <c r="D45" s="194" t="s">
        <v>120</v>
      </c>
      <c r="E45" s="153" t="s">
        <v>274</v>
      </c>
      <c r="F45" s="140" t="s">
        <v>78</v>
      </c>
      <c r="G45" s="141">
        <v>1</v>
      </c>
      <c r="H45" s="142"/>
      <c r="I45" s="142">
        <f t="shared" si="0"/>
        <v>0</v>
      </c>
    </row>
    <row r="46" spans="1:9" s="133" customFormat="1" ht="38.25" x14ac:dyDescent="0.2">
      <c r="A46" s="143">
        <v>31</v>
      </c>
      <c r="B46" s="138"/>
      <c r="C46" s="140" t="s">
        <v>95</v>
      </c>
      <c r="D46" s="195" t="s">
        <v>248</v>
      </c>
      <c r="E46" s="153" t="s">
        <v>285</v>
      </c>
      <c r="F46" s="140" t="s">
        <v>78</v>
      </c>
      <c r="G46" s="141">
        <v>1</v>
      </c>
      <c r="H46" s="142"/>
      <c r="I46" s="142">
        <f t="shared" si="0"/>
        <v>0</v>
      </c>
    </row>
    <row r="47" spans="1:9" s="133" customFormat="1" ht="25.5" x14ac:dyDescent="0.2">
      <c r="A47" s="143">
        <v>32</v>
      </c>
      <c r="B47" s="138"/>
      <c r="C47" s="140" t="s">
        <v>95</v>
      </c>
      <c r="D47" s="195" t="s">
        <v>249</v>
      </c>
      <c r="E47" s="153" t="s">
        <v>250</v>
      </c>
      <c r="F47" s="140" t="s">
        <v>78</v>
      </c>
      <c r="G47" s="141">
        <v>1</v>
      </c>
      <c r="H47" s="142"/>
      <c r="I47" s="142">
        <f t="shared" si="0"/>
        <v>0</v>
      </c>
    </row>
    <row r="48" spans="1:9" s="133" customFormat="1" ht="25.5" x14ac:dyDescent="0.2">
      <c r="A48" s="143">
        <v>33</v>
      </c>
      <c r="B48" s="138"/>
      <c r="C48" s="140" t="s">
        <v>95</v>
      </c>
      <c r="D48" s="195" t="s">
        <v>251</v>
      </c>
      <c r="E48" s="154" t="s">
        <v>252</v>
      </c>
      <c r="F48" s="140" t="s">
        <v>78</v>
      </c>
      <c r="G48" s="141">
        <v>4</v>
      </c>
      <c r="H48" s="142"/>
      <c r="I48" s="142">
        <f t="shared" si="0"/>
        <v>0</v>
      </c>
    </row>
    <row r="49" spans="1:9" x14ac:dyDescent="0.2">
      <c r="A49" s="170"/>
      <c r="B49" s="177"/>
      <c r="C49" s="177"/>
      <c r="D49" s="185"/>
      <c r="E49" s="155" t="s">
        <v>94</v>
      </c>
      <c r="F49" s="177"/>
      <c r="G49" s="187"/>
      <c r="H49" s="187"/>
      <c r="I49" s="146">
        <f>SUBTOTAL(9,I14:I48)</f>
        <v>0</v>
      </c>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56" fitToHeight="999" orientation="landscape"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77B58-4EA0-43A6-8F10-AA6B0B094620}">
  <sheetPr>
    <pageSetUpPr fitToPage="1"/>
  </sheetPr>
  <dimension ref="A1:I28"/>
  <sheetViews>
    <sheetView showGridLines="0" zoomScaleNormal="100" workbookViewId="0">
      <selection activeCell="H1" activeCellId="1" sqref="H13:H1048576 H1:H10"/>
    </sheetView>
  </sheetViews>
  <sheetFormatPr defaultColWidth="9.140625" defaultRowHeight="12.75" x14ac:dyDescent="0.2"/>
  <cols>
    <col min="1" max="1" width="5.5703125" style="175" customWidth="1"/>
    <col min="2" max="2" width="4.42578125" style="178" customWidth="1"/>
    <col min="3" max="3" width="6" style="178" customWidth="1"/>
    <col min="4" max="4" width="12.7109375" style="186" customWidth="1"/>
    <col min="5" max="5" width="94.28515625" style="156" customWidth="1"/>
    <col min="6" max="6" width="7.7109375" style="178" customWidth="1"/>
    <col min="7" max="7" width="9.85546875" style="175" customWidth="1"/>
    <col min="8" max="8" width="13.140625" style="175" customWidth="1"/>
    <col min="9" max="9" width="15.5703125" style="175" customWidth="1"/>
    <col min="10" max="16384" width="9.140625" style="80"/>
  </cols>
  <sheetData>
    <row r="1" spans="1:9" s="166" customFormat="1" ht="18" x14ac:dyDescent="0.2">
      <c r="A1" s="189" t="s">
        <v>96</v>
      </c>
      <c r="B1" s="190"/>
      <c r="C1" s="190"/>
      <c r="D1" s="180"/>
      <c r="E1" s="180"/>
      <c r="F1" s="190"/>
      <c r="G1" s="190"/>
      <c r="H1" s="190"/>
      <c r="I1" s="190"/>
    </row>
    <row r="2" spans="1:9" s="166" customFormat="1" x14ac:dyDescent="0.2">
      <c r="A2" s="191" t="s">
        <v>62</v>
      </c>
      <c r="B2" s="190"/>
      <c r="C2" s="134" t="s">
        <v>112</v>
      </c>
      <c r="D2" s="181"/>
      <c r="E2" s="181"/>
      <c r="F2" s="190"/>
      <c r="G2" s="190"/>
      <c r="H2" s="190"/>
      <c r="I2" s="190"/>
    </row>
    <row r="3" spans="1:9" s="166" customFormat="1" x14ac:dyDescent="0.2">
      <c r="A3" s="191" t="s">
        <v>63</v>
      </c>
      <c r="B3" s="190"/>
      <c r="C3" s="211" t="str">
        <f>'Krycí list'!E7</f>
        <v>Základní škola Ivanovice na Hané, okres Vyškov
Tyršova 218/4, 683 23 Ivanovice na Hané</v>
      </c>
      <c r="D3" s="212"/>
      <c r="E3" s="212"/>
      <c r="F3" s="190"/>
      <c r="G3" s="190"/>
      <c r="H3" s="190"/>
      <c r="I3" s="134"/>
    </row>
    <row r="4" spans="1:9" s="166" customFormat="1" x14ac:dyDescent="0.2">
      <c r="A4" s="191" t="s">
        <v>64</v>
      </c>
      <c r="B4" s="190"/>
      <c r="C4" s="134" t="str">
        <f>'Krycí list'!E9</f>
        <v>OCENĚNÝ SOUPIS PRACÍ A DODÁVEK A SLUŽEB</v>
      </c>
      <c r="D4" s="181"/>
      <c r="E4" s="181"/>
      <c r="F4" s="190"/>
      <c r="G4" s="190"/>
      <c r="H4" s="190"/>
      <c r="I4" s="134"/>
    </row>
    <row r="5" spans="1:9" s="166" customFormat="1" x14ac:dyDescent="0.2">
      <c r="A5" s="190" t="s">
        <v>72</v>
      </c>
      <c r="B5" s="190"/>
      <c r="C5" s="134" t="str">
        <f>'Krycí list'!P5</f>
        <v xml:space="preserve"> </v>
      </c>
      <c r="D5" s="181"/>
      <c r="E5" s="181"/>
      <c r="F5" s="190"/>
      <c r="G5" s="190"/>
      <c r="H5" s="190"/>
      <c r="I5" s="134"/>
    </row>
    <row r="6" spans="1:9" s="166" customFormat="1" x14ac:dyDescent="0.2">
      <c r="A6" s="190"/>
      <c r="B6" s="190"/>
      <c r="C6" s="134"/>
      <c r="D6" s="181"/>
      <c r="E6" s="181"/>
      <c r="F6" s="190"/>
      <c r="G6" s="190"/>
      <c r="H6" s="190"/>
      <c r="I6" s="134"/>
    </row>
    <row r="7" spans="1:9" s="166" customFormat="1" x14ac:dyDescent="0.2">
      <c r="A7" s="190" t="s">
        <v>66</v>
      </c>
      <c r="B7" s="190"/>
      <c r="C7" s="211" t="str">
        <f>'Krycí list'!E26</f>
        <v>Základní škola Ivanovice na Hané, okres Vyškov</v>
      </c>
      <c r="D7" s="212"/>
      <c r="E7" s="212"/>
      <c r="F7" s="190"/>
      <c r="G7" s="190"/>
      <c r="H7" s="190"/>
      <c r="I7" s="134"/>
    </row>
    <row r="8" spans="1:9" s="166" customFormat="1" x14ac:dyDescent="0.2">
      <c r="A8" s="190" t="s">
        <v>67</v>
      </c>
      <c r="B8" s="190"/>
      <c r="C8" s="211" t="str">
        <f>'Krycí list'!E28</f>
        <v xml:space="preserve"> </v>
      </c>
      <c r="D8" s="212"/>
      <c r="E8" s="181"/>
      <c r="F8" s="190"/>
      <c r="G8" s="190"/>
      <c r="H8" s="190"/>
      <c r="I8" s="134"/>
    </row>
    <row r="9" spans="1:9" s="166" customFormat="1" x14ac:dyDescent="0.2">
      <c r="A9" s="190" t="s">
        <v>68</v>
      </c>
      <c r="B9" s="190"/>
      <c r="C9" s="213">
        <f>'Krycí list'!O31</f>
        <v>0</v>
      </c>
      <c r="D9" s="212"/>
      <c r="E9" s="181"/>
      <c r="F9" s="190"/>
      <c r="G9" s="190"/>
      <c r="H9" s="190"/>
      <c r="I9" s="134"/>
    </row>
    <row r="10" spans="1:9" s="166" customFormat="1" x14ac:dyDescent="0.2">
      <c r="A10" s="190"/>
      <c r="B10" s="190"/>
      <c r="C10" s="190"/>
      <c r="D10" s="180"/>
      <c r="E10" s="180"/>
      <c r="F10" s="190"/>
      <c r="G10" s="190"/>
      <c r="H10" s="190"/>
      <c r="I10" s="190"/>
    </row>
    <row r="11" spans="1:9" s="188" customFormat="1" ht="50.25" customHeight="1" x14ac:dyDescent="0.2">
      <c r="A11" s="172" t="s">
        <v>73</v>
      </c>
      <c r="B11" s="135" t="s">
        <v>74</v>
      </c>
      <c r="C11" s="135" t="s">
        <v>75</v>
      </c>
      <c r="D11" s="135" t="s">
        <v>93</v>
      </c>
      <c r="E11" s="135" t="s">
        <v>90</v>
      </c>
      <c r="F11" s="135" t="s">
        <v>76</v>
      </c>
      <c r="G11" s="135" t="s">
        <v>77</v>
      </c>
      <c r="H11" s="135" t="s">
        <v>91</v>
      </c>
      <c r="I11" s="135" t="s">
        <v>92</v>
      </c>
    </row>
    <row r="12" spans="1:9" s="178" customFormat="1" x14ac:dyDescent="0.2">
      <c r="A12" s="173">
        <v>1</v>
      </c>
      <c r="B12" s="147">
        <v>2</v>
      </c>
      <c r="C12" s="147">
        <v>3</v>
      </c>
      <c r="D12" s="136">
        <v>4</v>
      </c>
      <c r="E12" s="136">
        <v>5</v>
      </c>
      <c r="F12" s="147">
        <v>6</v>
      </c>
      <c r="G12" s="147">
        <v>7</v>
      </c>
      <c r="H12" s="147">
        <v>8</v>
      </c>
      <c r="I12" s="147">
        <v>9</v>
      </c>
    </row>
    <row r="13" spans="1:9" x14ac:dyDescent="0.2">
      <c r="A13" s="174"/>
      <c r="B13" s="176"/>
      <c r="C13" s="176"/>
      <c r="D13" s="182"/>
      <c r="E13" s="151"/>
      <c r="F13" s="176"/>
      <c r="G13" s="174"/>
      <c r="H13" s="174"/>
      <c r="I13" s="174"/>
    </row>
    <row r="14" spans="1:9" s="137" customFormat="1" x14ac:dyDescent="0.2">
      <c r="A14" s="169"/>
      <c r="B14" s="144"/>
      <c r="C14" s="179"/>
      <c r="D14" s="183" t="s">
        <v>100</v>
      </c>
      <c r="E14" s="152" t="s">
        <v>113</v>
      </c>
      <c r="F14" s="179"/>
      <c r="G14" s="167"/>
      <c r="H14" s="167"/>
      <c r="I14" s="145">
        <f>SUBTOTAL(9,I15:I27)</f>
        <v>0</v>
      </c>
    </row>
    <row r="15" spans="1:9" s="133" customFormat="1" x14ac:dyDescent="0.2">
      <c r="A15" s="143"/>
      <c r="B15" s="138"/>
      <c r="C15" s="171"/>
      <c r="D15" s="184"/>
      <c r="E15" s="150" t="s">
        <v>98</v>
      </c>
      <c r="F15" s="171"/>
      <c r="G15" s="168"/>
      <c r="H15" s="168"/>
      <c r="I15" s="139">
        <f>SUBTOTAL(9,I16:I27)</f>
        <v>0</v>
      </c>
    </row>
    <row r="16" spans="1:9" s="133" customFormat="1" ht="25.5" x14ac:dyDescent="0.2">
      <c r="A16" s="143">
        <v>1</v>
      </c>
      <c r="B16" s="138"/>
      <c r="C16" s="140" t="s">
        <v>95</v>
      </c>
      <c r="D16" s="195" t="s">
        <v>253</v>
      </c>
      <c r="E16" s="154" t="s">
        <v>254</v>
      </c>
      <c r="F16" s="140" t="s">
        <v>78</v>
      </c>
      <c r="G16" s="141">
        <v>1</v>
      </c>
      <c r="H16" s="142"/>
      <c r="I16" s="142">
        <f t="shared" ref="I16:I27" si="0">ROUND(G16*H16,2)</f>
        <v>0</v>
      </c>
    </row>
    <row r="17" spans="1:9" s="133" customFormat="1" ht="38.25" x14ac:dyDescent="0.2">
      <c r="A17" s="143">
        <v>2</v>
      </c>
      <c r="B17" s="138"/>
      <c r="C17" s="140" t="s">
        <v>95</v>
      </c>
      <c r="D17" s="195" t="s">
        <v>255</v>
      </c>
      <c r="E17" s="154" t="s">
        <v>256</v>
      </c>
      <c r="F17" s="140" t="s">
        <v>78</v>
      </c>
      <c r="G17" s="141">
        <v>1</v>
      </c>
      <c r="H17" s="142"/>
      <c r="I17" s="142">
        <f t="shared" si="0"/>
        <v>0</v>
      </c>
    </row>
    <row r="18" spans="1:9" s="133" customFormat="1" ht="38.25" x14ac:dyDescent="0.2">
      <c r="A18" s="143">
        <v>3</v>
      </c>
      <c r="B18" s="138"/>
      <c r="C18" s="140" t="s">
        <v>95</v>
      </c>
      <c r="D18" s="195" t="s">
        <v>255</v>
      </c>
      <c r="E18" s="154" t="s">
        <v>257</v>
      </c>
      <c r="F18" s="140" t="s">
        <v>78</v>
      </c>
      <c r="G18" s="141">
        <v>1</v>
      </c>
      <c r="H18" s="142"/>
      <c r="I18" s="142">
        <f t="shared" si="0"/>
        <v>0</v>
      </c>
    </row>
    <row r="19" spans="1:9" s="133" customFormat="1" ht="38.25" x14ac:dyDescent="0.2">
      <c r="A19" s="143">
        <v>4</v>
      </c>
      <c r="B19" s="138"/>
      <c r="C19" s="140" t="s">
        <v>95</v>
      </c>
      <c r="D19" s="195" t="s">
        <v>255</v>
      </c>
      <c r="E19" s="154" t="s">
        <v>258</v>
      </c>
      <c r="F19" s="140" t="s">
        <v>78</v>
      </c>
      <c r="G19" s="141">
        <v>1</v>
      </c>
      <c r="H19" s="142"/>
      <c r="I19" s="142">
        <f t="shared" si="0"/>
        <v>0</v>
      </c>
    </row>
    <row r="20" spans="1:9" s="133" customFormat="1" ht="25.5" x14ac:dyDescent="0.2">
      <c r="A20" s="143">
        <v>5</v>
      </c>
      <c r="B20" s="138"/>
      <c r="C20" s="140" t="s">
        <v>95</v>
      </c>
      <c r="D20" s="195" t="s">
        <v>259</v>
      </c>
      <c r="E20" s="154" t="s">
        <v>260</v>
      </c>
      <c r="F20" s="140" t="s">
        <v>78</v>
      </c>
      <c r="G20" s="141">
        <v>1</v>
      </c>
      <c r="H20" s="142"/>
      <c r="I20" s="142">
        <f t="shared" si="0"/>
        <v>0</v>
      </c>
    </row>
    <row r="21" spans="1:9" s="133" customFormat="1" ht="38.25" x14ac:dyDescent="0.2">
      <c r="A21" s="143">
        <v>6</v>
      </c>
      <c r="B21" s="138"/>
      <c r="C21" s="140" t="s">
        <v>95</v>
      </c>
      <c r="D21" s="195" t="s">
        <v>248</v>
      </c>
      <c r="E21" s="153" t="s">
        <v>285</v>
      </c>
      <c r="F21" s="140" t="s">
        <v>78</v>
      </c>
      <c r="G21" s="141">
        <v>1</v>
      </c>
      <c r="H21" s="142"/>
      <c r="I21" s="142">
        <f t="shared" si="0"/>
        <v>0</v>
      </c>
    </row>
    <row r="22" spans="1:9" s="133" customFormat="1" ht="25.5" x14ac:dyDescent="0.2">
      <c r="A22" s="143">
        <v>7</v>
      </c>
      <c r="B22" s="138"/>
      <c r="C22" s="140" t="s">
        <v>95</v>
      </c>
      <c r="D22" s="195" t="s">
        <v>249</v>
      </c>
      <c r="E22" s="153" t="s">
        <v>250</v>
      </c>
      <c r="F22" s="140" t="s">
        <v>78</v>
      </c>
      <c r="G22" s="141">
        <v>1</v>
      </c>
      <c r="H22" s="142"/>
      <c r="I22" s="142">
        <f t="shared" si="0"/>
        <v>0</v>
      </c>
    </row>
    <row r="23" spans="1:9" s="133" customFormat="1" ht="25.5" x14ac:dyDescent="0.2">
      <c r="A23" s="143">
        <v>8</v>
      </c>
      <c r="B23" s="138"/>
      <c r="C23" s="140" t="s">
        <v>95</v>
      </c>
      <c r="D23" s="195" t="s">
        <v>251</v>
      </c>
      <c r="E23" s="153" t="s">
        <v>252</v>
      </c>
      <c r="F23" s="140" t="s">
        <v>78</v>
      </c>
      <c r="G23" s="141">
        <v>4</v>
      </c>
      <c r="H23" s="142"/>
      <c r="I23" s="142">
        <f t="shared" si="0"/>
        <v>0</v>
      </c>
    </row>
    <row r="24" spans="1:9" s="133" customFormat="1" ht="25.5" x14ac:dyDescent="0.2">
      <c r="A24" s="143">
        <v>9</v>
      </c>
      <c r="B24" s="138"/>
      <c r="C24" s="140" t="s">
        <v>95</v>
      </c>
      <c r="D24" s="195" t="s">
        <v>261</v>
      </c>
      <c r="E24" s="153" t="s">
        <v>284</v>
      </c>
      <c r="F24" s="140" t="s">
        <v>78</v>
      </c>
      <c r="G24" s="141">
        <v>5</v>
      </c>
      <c r="H24" s="142"/>
      <c r="I24" s="142">
        <f t="shared" si="0"/>
        <v>0</v>
      </c>
    </row>
    <row r="25" spans="1:9" s="133" customFormat="1" ht="38.25" x14ac:dyDescent="0.2">
      <c r="A25" s="143">
        <v>10</v>
      </c>
      <c r="B25" s="138"/>
      <c r="C25" s="140" t="s">
        <v>95</v>
      </c>
      <c r="D25" s="195" t="s">
        <v>262</v>
      </c>
      <c r="E25" s="153" t="s">
        <v>263</v>
      </c>
      <c r="F25" s="140" t="s">
        <v>78</v>
      </c>
      <c r="G25" s="141">
        <v>1</v>
      </c>
      <c r="H25" s="142"/>
      <c r="I25" s="142">
        <f t="shared" si="0"/>
        <v>0</v>
      </c>
    </row>
    <row r="26" spans="1:9" s="133" customFormat="1" ht="46.5" customHeight="1" x14ac:dyDescent="0.2">
      <c r="A26" s="143">
        <v>11</v>
      </c>
      <c r="B26" s="138"/>
      <c r="C26" s="140" t="s">
        <v>95</v>
      </c>
      <c r="D26" s="195" t="s">
        <v>264</v>
      </c>
      <c r="E26" s="153" t="s">
        <v>265</v>
      </c>
      <c r="F26" s="140" t="s">
        <v>78</v>
      </c>
      <c r="G26" s="141">
        <v>1</v>
      </c>
      <c r="H26" s="142"/>
      <c r="I26" s="142">
        <f t="shared" si="0"/>
        <v>0</v>
      </c>
    </row>
    <row r="27" spans="1:9" s="133" customFormat="1" ht="51" x14ac:dyDescent="0.2">
      <c r="A27" s="143">
        <v>12</v>
      </c>
      <c r="B27" s="138"/>
      <c r="C27" s="140" t="s">
        <v>95</v>
      </c>
      <c r="D27" s="194" t="s">
        <v>280</v>
      </c>
      <c r="E27" s="195" t="s">
        <v>282</v>
      </c>
      <c r="F27" s="140" t="s">
        <v>101</v>
      </c>
      <c r="G27" s="141">
        <v>1</v>
      </c>
      <c r="H27" s="142"/>
      <c r="I27" s="142">
        <f t="shared" si="0"/>
        <v>0</v>
      </c>
    </row>
    <row r="28" spans="1:9" x14ac:dyDescent="0.2">
      <c r="A28" s="170"/>
      <c r="B28" s="177"/>
      <c r="C28" s="177"/>
      <c r="D28" s="185"/>
      <c r="E28" s="155" t="s">
        <v>94</v>
      </c>
      <c r="F28" s="177"/>
      <c r="G28" s="187"/>
      <c r="H28" s="187"/>
      <c r="I28" s="146">
        <f>SUBTOTAL(9,I14:I27)</f>
        <v>0</v>
      </c>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56" fitToHeight="999" orientation="landscape" errors="blank"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701CE-D937-4062-A832-E13DE45DD4D4}">
  <sheetPr>
    <pageSetUpPr fitToPage="1"/>
  </sheetPr>
  <dimension ref="A1:I75"/>
  <sheetViews>
    <sheetView showGridLines="0" zoomScaleNormal="100" workbookViewId="0">
      <selection activeCell="H1" activeCellId="1" sqref="H13:H1048576 H1:H10"/>
    </sheetView>
  </sheetViews>
  <sheetFormatPr defaultColWidth="9.140625" defaultRowHeight="12.75" x14ac:dyDescent="0.2"/>
  <cols>
    <col min="1" max="1" width="5.5703125" style="175" customWidth="1"/>
    <col min="2" max="2" width="4.42578125" style="178" customWidth="1"/>
    <col min="3" max="3" width="6" style="178" customWidth="1"/>
    <col min="4" max="4" width="12.7109375" style="186" customWidth="1"/>
    <col min="5" max="5" width="94.28515625" style="156" customWidth="1"/>
    <col min="6" max="6" width="7.7109375" style="178" customWidth="1"/>
    <col min="7" max="7" width="9.85546875" style="175" customWidth="1"/>
    <col min="8" max="8" width="13.140625" style="175" customWidth="1"/>
    <col min="9" max="9" width="15.5703125" style="175" customWidth="1"/>
    <col min="10" max="16384" width="9.140625" style="80"/>
  </cols>
  <sheetData>
    <row r="1" spans="1:9" s="166" customFormat="1" ht="18" x14ac:dyDescent="0.2">
      <c r="A1" s="189" t="s">
        <v>96</v>
      </c>
      <c r="B1" s="190"/>
      <c r="C1" s="190"/>
      <c r="D1" s="180"/>
      <c r="E1" s="180"/>
      <c r="F1" s="190"/>
      <c r="G1" s="190"/>
      <c r="H1" s="190"/>
      <c r="I1" s="190"/>
    </row>
    <row r="2" spans="1:9" s="166" customFormat="1" x14ac:dyDescent="0.2">
      <c r="A2" s="191" t="s">
        <v>62</v>
      </c>
      <c r="B2" s="190"/>
      <c r="C2" s="134" t="s">
        <v>114</v>
      </c>
      <c r="D2" s="181"/>
      <c r="E2" s="181"/>
      <c r="F2" s="190"/>
      <c r="G2" s="190"/>
      <c r="H2" s="190"/>
      <c r="I2" s="190"/>
    </row>
    <row r="3" spans="1:9" s="166" customFormat="1" x14ac:dyDescent="0.2">
      <c r="A3" s="191" t="s">
        <v>63</v>
      </c>
      <c r="B3" s="190"/>
      <c r="C3" s="211" t="str">
        <f>'Krycí list'!E7</f>
        <v>Základní škola Ivanovice na Hané, okres Vyškov
Tyršova 218/4, 683 23 Ivanovice na Hané</v>
      </c>
      <c r="D3" s="212"/>
      <c r="E3" s="212"/>
      <c r="F3" s="190"/>
      <c r="G3" s="190"/>
      <c r="H3" s="190"/>
      <c r="I3" s="134"/>
    </row>
    <row r="4" spans="1:9" s="166" customFormat="1" x14ac:dyDescent="0.2">
      <c r="A4" s="191" t="s">
        <v>64</v>
      </c>
      <c r="B4" s="190"/>
      <c r="C4" s="134" t="str">
        <f>'Krycí list'!E9</f>
        <v>OCENĚNÝ SOUPIS PRACÍ A DODÁVEK A SLUŽEB</v>
      </c>
      <c r="D4" s="181"/>
      <c r="E4" s="181"/>
      <c r="F4" s="190"/>
      <c r="G4" s="190"/>
      <c r="H4" s="190"/>
      <c r="I4" s="134"/>
    </row>
    <row r="5" spans="1:9" s="166" customFormat="1" x14ac:dyDescent="0.2">
      <c r="A5" s="190" t="s">
        <v>72</v>
      </c>
      <c r="B5" s="190"/>
      <c r="C5" s="134" t="str">
        <f>'Krycí list'!P5</f>
        <v xml:space="preserve"> </v>
      </c>
      <c r="D5" s="181"/>
      <c r="E5" s="181"/>
      <c r="F5" s="190"/>
      <c r="G5" s="190"/>
      <c r="H5" s="190"/>
      <c r="I5" s="134"/>
    </row>
    <row r="6" spans="1:9" s="166" customFormat="1" x14ac:dyDescent="0.2">
      <c r="A6" s="190"/>
      <c r="B6" s="190"/>
      <c r="C6" s="134"/>
      <c r="D6" s="181"/>
      <c r="E6" s="181"/>
      <c r="F6" s="190"/>
      <c r="G6" s="190"/>
      <c r="H6" s="190"/>
      <c r="I6" s="134"/>
    </row>
    <row r="7" spans="1:9" s="166" customFormat="1" x14ac:dyDescent="0.2">
      <c r="A7" s="190" t="s">
        <v>66</v>
      </c>
      <c r="B7" s="190"/>
      <c r="C7" s="211" t="str">
        <f>'Krycí list'!E26</f>
        <v>Základní škola Ivanovice na Hané, okres Vyškov</v>
      </c>
      <c r="D7" s="212"/>
      <c r="E7" s="212"/>
      <c r="F7" s="190"/>
      <c r="G7" s="190"/>
      <c r="H7" s="190"/>
      <c r="I7" s="134"/>
    </row>
    <row r="8" spans="1:9" s="166" customFormat="1" x14ac:dyDescent="0.2">
      <c r="A8" s="190" t="s">
        <v>67</v>
      </c>
      <c r="B8" s="190"/>
      <c r="C8" s="211" t="str">
        <f>'Krycí list'!E28</f>
        <v xml:space="preserve"> </v>
      </c>
      <c r="D8" s="212"/>
      <c r="E8" s="181"/>
      <c r="F8" s="190"/>
      <c r="G8" s="190"/>
      <c r="H8" s="190"/>
      <c r="I8" s="134"/>
    </row>
    <row r="9" spans="1:9" s="166" customFormat="1" x14ac:dyDescent="0.2">
      <c r="A9" s="190" t="s">
        <v>68</v>
      </c>
      <c r="B9" s="190"/>
      <c r="C9" s="213">
        <f>'Krycí list'!O31</f>
        <v>0</v>
      </c>
      <c r="D9" s="212"/>
      <c r="E9" s="181"/>
      <c r="F9" s="190"/>
      <c r="G9" s="190"/>
      <c r="H9" s="190"/>
      <c r="I9" s="134"/>
    </row>
    <row r="10" spans="1:9" s="166" customFormat="1" x14ac:dyDescent="0.2">
      <c r="A10" s="190"/>
      <c r="B10" s="190"/>
      <c r="C10" s="190"/>
      <c r="D10" s="180"/>
      <c r="E10" s="180"/>
      <c r="F10" s="190"/>
      <c r="G10" s="190"/>
      <c r="H10" s="190"/>
      <c r="I10" s="190"/>
    </row>
    <row r="11" spans="1:9" s="188" customFormat="1" ht="50.25" customHeight="1" x14ac:dyDescent="0.2">
      <c r="A11" s="172" t="s">
        <v>73</v>
      </c>
      <c r="B11" s="135" t="s">
        <v>74</v>
      </c>
      <c r="C11" s="135" t="s">
        <v>75</v>
      </c>
      <c r="D11" s="135" t="s">
        <v>93</v>
      </c>
      <c r="E11" s="135" t="s">
        <v>90</v>
      </c>
      <c r="F11" s="135" t="s">
        <v>76</v>
      </c>
      <c r="G11" s="135" t="s">
        <v>77</v>
      </c>
      <c r="H11" s="135" t="s">
        <v>91</v>
      </c>
      <c r="I11" s="135" t="s">
        <v>92</v>
      </c>
    </row>
    <row r="12" spans="1:9" s="178" customFormat="1" x14ac:dyDescent="0.2">
      <c r="A12" s="173">
        <v>1</v>
      </c>
      <c r="B12" s="147">
        <v>2</v>
      </c>
      <c r="C12" s="147">
        <v>3</v>
      </c>
      <c r="D12" s="136">
        <v>4</v>
      </c>
      <c r="E12" s="136">
        <v>5</v>
      </c>
      <c r="F12" s="147">
        <v>6</v>
      </c>
      <c r="G12" s="147">
        <v>7</v>
      </c>
      <c r="H12" s="147">
        <v>8</v>
      </c>
      <c r="I12" s="147">
        <v>9</v>
      </c>
    </row>
    <row r="13" spans="1:9" x14ac:dyDescent="0.2">
      <c r="A13" s="174"/>
      <c r="B13" s="176"/>
      <c r="C13" s="176"/>
      <c r="D13" s="182"/>
      <c r="E13" s="151"/>
      <c r="F13" s="176"/>
      <c r="G13" s="174"/>
      <c r="H13" s="174"/>
      <c r="I13" s="174"/>
    </row>
    <row r="14" spans="1:9" s="137" customFormat="1" x14ac:dyDescent="0.2">
      <c r="A14" s="169"/>
      <c r="B14" s="144"/>
      <c r="C14" s="179"/>
      <c r="D14" s="183" t="s">
        <v>100</v>
      </c>
      <c r="E14" s="152" t="s">
        <v>115</v>
      </c>
      <c r="F14" s="179"/>
      <c r="G14" s="167"/>
      <c r="H14" s="167"/>
      <c r="I14" s="145">
        <f>SUBTOTAL(9,I15:I74)</f>
        <v>0</v>
      </c>
    </row>
    <row r="15" spans="1:9" s="133" customFormat="1" x14ac:dyDescent="0.2">
      <c r="A15" s="143"/>
      <c r="B15" s="138"/>
      <c r="C15" s="171"/>
      <c r="D15" s="184"/>
      <c r="E15" s="150" t="s">
        <v>98</v>
      </c>
      <c r="F15" s="171"/>
      <c r="G15" s="168"/>
      <c r="H15" s="168"/>
      <c r="I15" s="139">
        <f>SUBTOTAL(9,I16:I74)</f>
        <v>0</v>
      </c>
    </row>
    <row r="16" spans="1:9" s="133" customFormat="1" ht="38.25" x14ac:dyDescent="0.2">
      <c r="A16" s="143">
        <v>1</v>
      </c>
      <c r="B16" s="138"/>
      <c r="C16" s="140" t="s">
        <v>95</v>
      </c>
      <c r="D16" s="194" t="s">
        <v>176</v>
      </c>
      <c r="E16" s="153" t="s">
        <v>308</v>
      </c>
      <c r="F16" s="140" t="s">
        <v>78</v>
      </c>
      <c r="G16" s="141">
        <v>2</v>
      </c>
      <c r="H16" s="142"/>
      <c r="I16" s="142">
        <f t="shared" ref="I16:I74" si="0">ROUND(G16*H16,2)</f>
        <v>0</v>
      </c>
    </row>
    <row r="17" spans="1:9" s="133" customFormat="1" x14ac:dyDescent="0.2">
      <c r="A17" s="143">
        <v>2</v>
      </c>
      <c r="B17" s="138"/>
      <c r="C17" s="140" t="s">
        <v>95</v>
      </c>
      <c r="D17" s="194" t="s">
        <v>176</v>
      </c>
      <c r="E17" s="153" t="s">
        <v>177</v>
      </c>
      <c r="F17" s="140" t="s">
        <v>78</v>
      </c>
      <c r="G17" s="141">
        <v>15</v>
      </c>
      <c r="H17" s="142"/>
      <c r="I17" s="142">
        <f t="shared" si="0"/>
        <v>0</v>
      </c>
    </row>
    <row r="18" spans="1:9" s="133" customFormat="1" x14ac:dyDescent="0.2">
      <c r="A18" s="143">
        <v>3</v>
      </c>
      <c r="B18" s="138"/>
      <c r="C18" s="140" t="s">
        <v>95</v>
      </c>
      <c r="D18" s="194" t="s">
        <v>176</v>
      </c>
      <c r="E18" s="153" t="s">
        <v>307</v>
      </c>
      <c r="F18" s="140" t="s">
        <v>78</v>
      </c>
      <c r="G18" s="141">
        <v>15</v>
      </c>
      <c r="H18" s="142"/>
      <c r="I18" s="142">
        <f t="shared" si="0"/>
        <v>0</v>
      </c>
    </row>
    <row r="19" spans="1:9" s="133" customFormat="1" x14ac:dyDescent="0.2">
      <c r="A19" s="143">
        <v>4</v>
      </c>
      <c r="B19" s="138"/>
      <c r="C19" s="140" t="s">
        <v>95</v>
      </c>
      <c r="D19" s="194" t="s">
        <v>176</v>
      </c>
      <c r="E19" s="153" t="s">
        <v>178</v>
      </c>
      <c r="F19" s="140" t="s">
        <v>78</v>
      </c>
      <c r="G19" s="141">
        <v>15</v>
      </c>
      <c r="H19" s="142"/>
      <c r="I19" s="142">
        <f t="shared" si="0"/>
        <v>0</v>
      </c>
    </row>
    <row r="20" spans="1:9" s="133" customFormat="1" x14ac:dyDescent="0.2">
      <c r="A20" s="143">
        <v>5</v>
      </c>
      <c r="B20" s="138"/>
      <c r="C20" s="140" t="s">
        <v>95</v>
      </c>
      <c r="D20" s="194" t="s">
        <v>176</v>
      </c>
      <c r="E20" s="153" t="s">
        <v>179</v>
      </c>
      <c r="F20" s="140" t="s">
        <v>78</v>
      </c>
      <c r="G20" s="141">
        <v>15</v>
      </c>
      <c r="H20" s="142"/>
      <c r="I20" s="142">
        <f t="shared" si="0"/>
        <v>0</v>
      </c>
    </row>
    <row r="21" spans="1:9" s="133" customFormat="1" x14ac:dyDescent="0.2">
      <c r="A21" s="143">
        <v>6</v>
      </c>
      <c r="B21" s="138"/>
      <c r="C21" s="140" t="s">
        <v>95</v>
      </c>
      <c r="D21" s="194" t="s">
        <v>176</v>
      </c>
      <c r="E21" s="153" t="s">
        <v>180</v>
      </c>
      <c r="F21" s="140" t="s">
        <v>78</v>
      </c>
      <c r="G21" s="141">
        <v>15</v>
      </c>
      <c r="H21" s="142"/>
      <c r="I21" s="142">
        <f t="shared" si="0"/>
        <v>0</v>
      </c>
    </row>
    <row r="22" spans="1:9" s="133" customFormat="1" ht="25.5" x14ac:dyDescent="0.2">
      <c r="A22" s="143">
        <v>7</v>
      </c>
      <c r="B22" s="138"/>
      <c r="C22" s="140" t="s">
        <v>95</v>
      </c>
      <c r="D22" s="194" t="s">
        <v>181</v>
      </c>
      <c r="E22" s="153" t="s">
        <v>182</v>
      </c>
      <c r="F22" s="140" t="s">
        <v>78</v>
      </c>
      <c r="G22" s="141">
        <v>1</v>
      </c>
      <c r="H22" s="142"/>
      <c r="I22" s="142">
        <f t="shared" si="0"/>
        <v>0</v>
      </c>
    </row>
    <row r="23" spans="1:9" s="133" customFormat="1" ht="38.25" x14ac:dyDescent="0.2">
      <c r="A23" s="143">
        <v>8</v>
      </c>
      <c r="B23" s="138"/>
      <c r="C23" s="140" t="s">
        <v>95</v>
      </c>
      <c r="D23" s="194" t="s">
        <v>183</v>
      </c>
      <c r="E23" s="195" t="s">
        <v>309</v>
      </c>
      <c r="F23" s="140" t="s">
        <v>78</v>
      </c>
      <c r="G23" s="141">
        <v>1</v>
      </c>
      <c r="H23" s="142"/>
      <c r="I23" s="142">
        <f t="shared" si="0"/>
        <v>0</v>
      </c>
    </row>
    <row r="24" spans="1:9" s="133" customFormat="1" ht="38.25" x14ac:dyDescent="0.2">
      <c r="A24" s="143">
        <v>9</v>
      </c>
      <c r="B24" s="138"/>
      <c r="C24" s="140" t="s">
        <v>95</v>
      </c>
      <c r="D24" s="194" t="s">
        <v>184</v>
      </c>
      <c r="E24" s="195" t="s">
        <v>310</v>
      </c>
      <c r="F24" s="140" t="s">
        <v>78</v>
      </c>
      <c r="G24" s="141">
        <v>1</v>
      </c>
      <c r="H24" s="142"/>
      <c r="I24" s="142">
        <f t="shared" si="0"/>
        <v>0</v>
      </c>
    </row>
    <row r="25" spans="1:9" s="133" customFormat="1" ht="51" x14ac:dyDescent="0.2">
      <c r="A25" s="143">
        <v>10</v>
      </c>
      <c r="B25" s="138"/>
      <c r="C25" s="140" t="s">
        <v>95</v>
      </c>
      <c r="D25" s="194" t="s">
        <v>185</v>
      </c>
      <c r="E25" s="195" t="s">
        <v>311</v>
      </c>
      <c r="F25" s="140" t="s">
        <v>78</v>
      </c>
      <c r="G25" s="141">
        <v>1</v>
      </c>
      <c r="H25" s="142"/>
      <c r="I25" s="142">
        <f t="shared" si="0"/>
        <v>0</v>
      </c>
    </row>
    <row r="26" spans="1:9" s="133" customFormat="1" ht="25.5" x14ac:dyDescent="0.2">
      <c r="A26" s="143">
        <v>11</v>
      </c>
      <c r="B26" s="138"/>
      <c r="C26" s="140" t="s">
        <v>95</v>
      </c>
      <c r="D26" s="194" t="s">
        <v>186</v>
      </c>
      <c r="E26" s="153" t="s">
        <v>187</v>
      </c>
      <c r="F26" s="140" t="s">
        <v>78</v>
      </c>
      <c r="G26" s="141">
        <v>15</v>
      </c>
      <c r="H26" s="142"/>
      <c r="I26" s="142">
        <f t="shared" si="0"/>
        <v>0</v>
      </c>
    </row>
    <row r="27" spans="1:9" s="133" customFormat="1" ht="25.5" x14ac:dyDescent="0.2">
      <c r="A27" s="143">
        <v>12</v>
      </c>
      <c r="B27" s="138"/>
      <c r="C27" s="140" t="s">
        <v>95</v>
      </c>
      <c r="D27" s="194" t="s">
        <v>188</v>
      </c>
      <c r="E27" s="195" t="s">
        <v>306</v>
      </c>
      <c r="F27" s="140" t="s">
        <v>78</v>
      </c>
      <c r="G27" s="141">
        <v>5</v>
      </c>
      <c r="H27" s="142"/>
      <c r="I27" s="142">
        <f t="shared" si="0"/>
        <v>0</v>
      </c>
    </row>
    <row r="28" spans="1:9" s="133" customFormat="1" x14ac:dyDescent="0.2">
      <c r="A28" s="143">
        <v>13</v>
      </c>
      <c r="B28" s="138"/>
      <c r="C28" s="140" t="s">
        <v>95</v>
      </c>
      <c r="D28" s="194" t="s">
        <v>188</v>
      </c>
      <c r="E28" s="195" t="s">
        <v>312</v>
      </c>
      <c r="F28" s="140" t="s">
        <v>78</v>
      </c>
      <c r="G28" s="141">
        <v>1</v>
      </c>
      <c r="H28" s="142"/>
      <c r="I28" s="142">
        <f t="shared" si="0"/>
        <v>0</v>
      </c>
    </row>
    <row r="29" spans="1:9" s="133" customFormat="1" ht="25.5" x14ac:dyDescent="0.2">
      <c r="A29" s="143">
        <v>14</v>
      </c>
      <c r="B29" s="138"/>
      <c r="C29" s="140" t="s">
        <v>95</v>
      </c>
      <c r="D29" s="194" t="s">
        <v>189</v>
      </c>
      <c r="E29" s="195" t="s">
        <v>313</v>
      </c>
      <c r="F29" s="140" t="s">
        <v>78</v>
      </c>
      <c r="G29" s="141">
        <v>1</v>
      </c>
      <c r="H29" s="142"/>
      <c r="I29" s="142">
        <f t="shared" si="0"/>
        <v>0</v>
      </c>
    </row>
    <row r="30" spans="1:9" s="133" customFormat="1" ht="25.5" x14ac:dyDescent="0.2">
      <c r="A30" s="143">
        <v>15</v>
      </c>
      <c r="B30" s="138"/>
      <c r="C30" s="140" t="s">
        <v>95</v>
      </c>
      <c r="D30" s="194" t="s">
        <v>190</v>
      </c>
      <c r="E30" s="195" t="s">
        <v>314</v>
      </c>
      <c r="F30" s="140" t="s">
        <v>78</v>
      </c>
      <c r="G30" s="141">
        <v>1</v>
      </c>
      <c r="H30" s="142"/>
      <c r="I30" s="142">
        <f t="shared" si="0"/>
        <v>0</v>
      </c>
    </row>
    <row r="31" spans="1:9" s="133" customFormat="1" ht="25.5" x14ac:dyDescent="0.2">
      <c r="A31" s="143">
        <v>16</v>
      </c>
      <c r="B31" s="138"/>
      <c r="C31" s="140" t="s">
        <v>95</v>
      </c>
      <c r="D31" s="194" t="s">
        <v>191</v>
      </c>
      <c r="E31" s="195" t="s">
        <v>315</v>
      </c>
      <c r="F31" s="140" t="s">
        <v>78</v>
      </c>
      <c r="G31" s="141">
        <v>1</v>
      </c>
      <c r="H31" s="142"/>
      <c r="I31" s="142">
        <f t="shared" si="0"/>
        <v>0</v>
      </c>
    </row>
    <row r="32" spans="1:9" s="133" customFormat="1" ht="51" x14ac:dyDescent="0.2">
      <c r="A32" s="143">
        <v>17</v>
      </c>
      <c r="B32" s="138"/>
      <c r="C32" s="140" t="s">
        <v>95</v>
      </c>
      <c r="D32" s="194" t="s">
        <v>192</v>
      </c>
      <c r="E32" s="195" t="s">
        <v>316</v>
      </c>
      <c r="F32" s="140" t="s">
        <v>78</v>
      </c>
      <c r="G32" s="141">
        <v>1</v>
      </c>
      <c r="H32" s="142"/>
      <c r="I32" s="142">
        <f t="shared" si="0"/>
        <v>0</v>
      </c>
    </row>
    <row r="33" spans="1:9" s="133" customFormat="1" x14ac:dyDescent="0.2">
      <c r="A33" s="143">
        <v>18</v>
      </c>
      <c r="B33" s="138"/>
      <c r="C33" s="140" t="s">
        <v>95</v>
      </c>
      <c r="D33" s="194" t="s">
        <v>193</v>
      </c>
      <c r="E33" s="153" t="s">
        <v>194</v>
      </c>
      <c r="F33" s="140" t="s">
        <v>78</v>
      </c>
      <c r="G33" s="141">
        <v>1</v>
      </c>
      <c r="H33" s="142"/>
      <c r="I33" s="142">
        <f t="shared" si="0"/>
        <v>0</v>
      </c>
    </row>
    <row r="34" spans="1:9" s="133" customFormat="1" ht="25.5" x14ac:dyDescent="0.2">
      <c r="A34" s="143">
        <v>19</v>
      </c>
      <c r="B34" s="138"/>
      <c r="C34" s="140" t="s">
        <v>95</v>
      </c>
      <c r="D34" s="194" t="s">
        <v>195</v>
      </c>
      <c r="E34" s="195" t="s">
        <v>317</v>
      </c>
      <c r="F34" s="140" t="s">
        <v>78</v>
      </c>
      <c r="G34" s="141">
        <v>5</v>
      </c>
      <c r="H34" s="142"/>
      <c r="I34" s="142">
        <f t="shared" si="0"/>
        <v>0</v>
      </c>
    </row>
    <row r="35" spans="1:9" s="133" customFormat="1" ht="25.5" x14ac:dyDescent="0.2">
      <c r="A35" s="143">
        <v>20</v>
      </c>
      <c r="B35" s="138"/>
      <c r="C35" s="140" t="s">
        <v>95</v>
      </c>
      <c r="D35" s="194" t="s">
        <v>196</v>
      </c>
      <c r="E35" s="195" t="s">
        <v>318</v>
      </c>
      <c r="F35" s="140" t="s">
        <v>78</v>
      </c>
      <c r="G35" s="141">
        <v>15</v>
      </c>
      <c r="H35" s="142"/>
      <c r="I35" s="142">
        <f t="shared" si="0"/>
        <v>0</v>
      </c>
    </row>
    <row r="36" spans="1:9" s="133" customFormat="1" ht="25.5" x14ac:dyDescent="0.2">
      <c r="A36" s="143">
        <v>21</v>
      </c>
      <c r="B36" s="138"/>
      <c r="C36" s="140" t="s">
        <v>95</v>
      </c>
      <c r="D36" s="194" t="s">
        <v>197</v>
      </c>
      <c r="E36" s="195" t="s">
        <v>319</v>
      </c>
      <c r="F36" s="140" t="s">
        <v>78</v>
      </c>
      <c r="G36" s="141">
        <v>1</v>
      </c>
      <c r="H36" s="142"/>
      <c r="I36" s="142">
        <f t="shared" si="0"/>
        <v>0</v>
      </c>
    </row>
    <row r="37" spans="1:9" s="133" customFormat="1" ht="38.25" x14ac:dyDescent="0.2">
      <c r="A37" s="143">
        <v>22</v>
      </c>
      <c r="B37" s="138"/>
      <c r="C37" s="140" t="s">
        <v>95</v>
      </c>
      <c r="D37" s="194" t="s">
        <v>198</v>
      </c>
      <c r="E37" s="195" t="s">
        <v>320</v>
      </c>
      <c r="F37" s="140" t="s">
        <v>78</v>
      </c>
      <c r="G37" s="141">
        <v>1</v>
      </c>
      <c r="H37" s="142"/>
      <c r="I37" s="142">
        <f t="shared" si="0"/>
        <v>0</v>
      </c>
    </row>
    <row r="38" spans="1:9" s="133" customFormat="1" ht="51" x14ac:dyDescent="0.2">
      <c r="A38" s="143">
        <v>23</v>
      </c>
      <c r="B38" s="138"/>
      <c r="C38" s="140" t="s">
        <v>95</v>
      </c>
      <c r="D38" s="194" t="s">
        <v>199</v>
      </c>
      <c r="E38" s="195" t="s">
        <v>321</v>
      </c>
      <c r="F38" s="140" t="s">
        <v>78</v>
      </c>
      <c r="G38" s="141">
        <v>1</v>
      </c>
      <c r="H38" s="142"/>
      <c r="I38" s="142">
        <f t="shared" si="0"/>
        <v>0</v>
      </c>
    </row>
    <row r="39" spans="1:9" s="133" customFormat="1" ht="51" x14ac:dyDescent="0.2">
      <c r="A39" s="143">
        <v>24</v>
      </c>
      <c r="B39" s="138"/>
      <c r="C39" s="140" t="s">
        <v>95</v>
      </c>
      <c r="D39" s="194" t="s">
        <v>200</v>
      </c>
      <c r="E39" s="195" t="s">
        <v>322</v>
      </c>
      <c r="F39" s="140" t="s">
        <v>78</v>
      </c>
      <c r="G39" s="141">
        <v>1</v>
      </c>
      <c r="H39" s="142"/>
      <c r="I39" s="142">
        <f t="shared" si="0"/>
        <v>0</v>
      </c>
    </row>
    <row r="40" spans="1:9" s="133" customFormat="1" x14ac:dyDescent="0.2">
      <c r="A40" s="143">
        <v>25</v>
      </c>
      <c r="B40" s="138"/>
      <c r="C40" s="140" t="s">
        <v>95</v>
      </c>
      <c r="D40" s="194" t="s">
        <v>201</v>
      </c>
      <c r="E40" s="153" t="s">
        <v>202</v>
      </c>
      <c r="F40" s="140" t="s">
        <v>78</v>
      </c>
      <c r="G40" s="141">
        <v>1</v>
      </c>
      <c r="H40" s="142"/>
      <c r="I40" s="142">
        <f t="shared" si="0"/>
        <v>0</v>
      </c>
    </row>
    <row r="41" spans="1:9" s="133" customFormat="1" x14ac:dyDescent="0.2">
      <c r="A41" s="143">
        <v>26</v>
      </c>
      <c r="B41" s="138"/>
      <c r="C41" s="140" t="s">
        <v>95</v>
      </c>
      <c r="D41" s="194" t="s">
        <v>203</v>
      </c>
      <c r="E41" s="153" t="s">
        <v>204</v>
      </c>
      <c r="F41" s="140" t="s">
        <v>78</v>
      </c>
      <c r="G41" s="141">
        <v>1</v>
      </c>
      <c r="H41" s="142"/>
      <c r="I41" s="142">
        <f t="shared" si="0"/>
        <v>0</v>
      </c>
    </row>
    <row r="42" spans="1:9" s="133" customFormat="1" ht="25.5" x14ac:dyDescent="0.2">
      <c r="A42" s="143">
        <v>27</v>
      </c>
      <c r="B42" s="138"/>
      <c r="C42" s="140" t="s">
        <v>95</v>
      </c>
      <c r="D42" s="194" t="s">
        <v>205</v>
      </c>
      <c r="E42" s="153" t="s">
        <v>206</v>
      </c>
      <c r="F42" s="140" t="s">
        <v>78</v>
      </c>
      <c r="G42" s="141">
        <v>1</v>
      </c>
      <c r="H42" s="142"/>
      <c r="I42" s="142">
        <f t="shared" si="0"/>
        <v>0</v>
      </c>
    </row>
    <row r="43" spans="1:9" s="133" customFormat="1" x14ac:dyDescent="0.2">
      <c r="A43" s="143">
        <v>28</v>
      </c>
      <c r="B43" s="138"/>
      <c r="C43" s="140" t="s">
        <v>95</v>
      </c>
      <c r="D43" s="194" t="s">
        <v>207</v>
      </c>
      <c r="E43" s="195" t="s">
        <v>323</v>
      </c>
      <c r="F43" s="140" t="s">
        <v>78</v>
      </c>
      <c r="G43" s="141">
        <v>3</v>
      </c>
      <c r="H43" s="142"/>
      <c r="I43" s="142">
        <f t="shared" si="0"/>
        <v>0</v>
      </c>
    </row>
    <row r="44" spans="1:9" s="133" customFormat="1" ht="25.5" x14ac:dyDescent="0.2">
      <c r="A44" s="143">
        <v>29</v>
      </c>
      <c r="B44" s="138"/>
      <c r="C44" s="140" t="s">
        <v>95</v>
      </c>
      <c r="D44" s="194" t="s">
        <v>208</v>
      </c>
      <c r="E44" s="153" t="s">
        <v>209</v>
      </c>
      <c r="F44" s="140" t="s">
        <v>78</v>
      </c>
      <c r="G44" s="141">
        <v>1</v>
      </c>
      <c r="H44" s="142"/>
      <c r="I44" s="142">
        <f t="shared" si="0"/>
        <v>0</v>
      </c>
    </row>
    <row r="45" spans="1:9" s="133" customFormat="1" ht="25.5" x14ac:dyDescent="0.2">
      <c r="A45" s="143">
        <v>30</v>
      </c>
      <c r="B45" s="138"/>
      <c r="C45" s="140" t="s">
        <v>95</v>
      </c>
      <c r="D45" s="194" t="s">
        <v>210</v>
      </c>
      <c r="E45" s="153" t="s">
        <v>211</v>
      </c>
      <c r="F45" s="140" t="s">
        <v>78</v>
      </c>
      <c r="G45" s="141">
        <v>1</v>
      </c>
      <c r="H45" s="142"/>
      <c r="I45" s="142">
        <f t="shared" si="0"/>
        <v>0</v>
      </c>
    </row>
    <row r="46" spans="1:9" s="133" customFormat="1" ht="89.25" x14ac:dyDescent="0.2">
      <c r="A46" s="143">
        <v>31</v>
      </c>
      <c r="B46" s="138"/>
      <c r="C46" s="140" t="s">
        <v>95</v>
      </c>
      <c r="D46" s="194" t="s">
        <v>212</v>
      </c>
      <c r="E46" s="195" t="s">
        <v>324</v>
      </c>
      <c r="F46" s="140" t="s">
        <v>78</v>
      </c>
      <c r="G46" s="141">
        <v>1</v>
      </c>
      <c r="H46" s="142"/>
      <c r="I46" s="142">
        <f t="shared" si="0"/>
        <v>0</v>
      </c>
    </row>
    <row r="47" spans="1:9" s="133" customFormat="1" ht="25.5" x14ac:dyDescent="0.2">
      <c r="A47" s="143">
        <v>32</v>
      </c>
      <c r="B47" s="138"/>
      <c r="C47" s="140" t="s">
        <v>95</v>
      </c>
      <c r="D47" s="194" t="s">
        <v>213</v>
      </c>
      <c r="E47" s="195" t="s">
        <v>325</v>
      </c>
      <c r="F47" s="140" t="s">
        <v>78</v>
      </c>
      <c r="G47" s="141">
        <v>1</v>
      </c>
      <c r="H47" s="142"/>
      <c r="I47" s="142">
        <f t="shared" si="0"/>
        <v>0</v>
      </c>
    </row>
    <row r="48" spans="1:9" s="133" customFormat="1" ht="38.25" x14ac:dyDescent="0.2">
      <c r="A48" s="143">
        <v>33</v>
      </c>
      <c r="B48" s="138"/>
      <c r="C48" s="140" t="s">
        <v>95</v>
      </c>
      <c r="D48" s="194" t="s">
        <v>214</v>
      </c>
      <c r="E48" s="195" t="s">
        <v>326</v>
      </c>
      <c r="F48" s="140" t="s">
        <v>78</v>
      </c>
      <c r="G48" s="141">
        <v>1</v>
      </c>
      <c r="H48" s="142"/>
      <c r="I48" s="142">
        <f t="shared" si="0"/>
        <v>0</v>
      </c>
    </row>
    <row r="49" spans="1:9" s="133" customFormat="1" ht="25.5" x14ac:dyDescent="0.2">
      <c r="A49" s="143">
        <v>34</v>
      </c>
      <c r="B49" s="138"/>
      <c r="C49" s="140" t="s">
        <v>95</v>
      </c>
      <c r="D49" s="194" t="s">
        <v>215</v>
      </c>
      <c r="E49" s="195" t="s">
        <v>327</v>
      </c>
      <c r="F49" s="140" t="s">
        <v>78</v>
      </c>
      <c r="G49" s="141">
        <v>1</v>
      </c>
      <c r="H49" s="142"/>
      <c r="I49" s="142">
        <f t="shared" si="0"/>
        <v>0</v>
      </c>
    </row>
    <row r="50" spans="1:9" s="133" customFormat="1" ht="51" x14ac:dyDescent="0.2">
      <c r="A50" s="143">
        <v>35</v>
      </c>
      <c r="B50" s="138"/>
      <c r="C50" s="140" t="s">
        <v>95</v>
      </c>
      <c r="D50" s="194" t="s">
        <v>216</v>
      </c>
      <c r="E50" s="195" t="s">
        <v>328</v>
      </c>
      <c r="F50" s="140" t="s">
        <v>78</v>
      </c>
      <c r="G50" s="141">
        <v>10</v>
      </c>
      <c r="H50" s="142"/>
      <c r="I50" s="142">
        <f t="shared" si="0"/>
        <v>0</v>
      </c>
    </row>
    <row r="51" spans="1:9" s="133" customFormat="1" ht="38.25" x14ac:dyDescent="0.2">
      <c r="A51" s="143">
        <v>36</v>
      </c>
      <c r="B51" s="138"/>
      <c r="C51" s="140" t="s">
        <v>95</v>
      </c>
      <c r="D51" s="194" t="s">
        <v>217</v>
      </c>
      <c r="E51" s="195" t="s">
        <v>329</v>
      </c>
      <c r="F51" s="140" t="s">
        <v>78</v>
      </c>
      <c r="G51" s="141">
        <v>1</v>
      </c>
      <c r="H51" s="142"/>
      <c r="I51" s="142">
        <f t="shared" si="0"/>
        <v>0</v>
      </c>
    </row>
    <row r="52" spans="1:9" s="133" customFormat="1" ht="25.5" x14ac:dyDescent="0.2">
      <c r="A52" s="143">
        <v>37</v>
      </c>
      <c r="B52" s="138"/>
      <c r="C52" s="140" t="s">
        <v>95</v>
      </c>
      <c r="D52" s="194" t="s">
        <v>218</v>
      </c>
      <c r="E52" s="195" t="s">
        <v>330</v>
      </c>
      <c r="F52" s="140" t="s">
        <v>78</v>
      </c>
      <c r="G52" s="141">
        <v>1</v>
      </c>
      <c r="H52" s="142"/>
      <c r="I52" s="142">
        <f t="shared" si="0"/>
        <v>0</v>
      </c>
    </row>
    <row r="53" spans="1:9" s="133" customFormat="1" ht="25.5" x14ac:dyDescent="0.2">
      <c r="A53" s="143">
        <v>38</v>
      </c>
      <c r="B53" s="138"/>
      <c r="C53" s="140" t="s">
        <v>95</v>
      </c>
      <c r="D53" s="194" t="s">
        <v>219</v>
      </c>
      <c r="E53" s="195" t="s">
        <v>331</v>
      </c>
      <c r="F53" s="140" t="s">
        <v>78</v>
      </c>
      <c r="G53" s="141">
        <v>1</v>
      </c>
      <c r="H53" s="142"/>
      <c r="I53" s="142">
        <f t="shared" si="0"/>
        <v>0</v>
      </c>
    </row>
    <row r="54" spans="1:9" s="133" customFormat="1" ht="25.5" x14ac:dyDescent="0.2">
      <c r="A54" s="143">
        <v>39</v>
      </c>
      <c r="B54" s="138"/>
      <c r="C54" s="140" t="s">
        <v>95</v>
      </c>
      <c r="D54" s="194" t="s">
        <v>220</v>
      </c>
      <c r="E54" s="153" t="s">
        <v>221</v>
      </c>
      <c r="F54" s="140" t="s">
        <v>78</v>
      </c>
      <c r="G54" s="141">
        <v>1</v>
      </c>
      <c r="H54" s="142"/>
      <c r="I54" s="142">
        <f t="shared" si="0"/>
        <v>0</v>
      </c>
    </row>
    <row r="55" spans="1:9" s="133" customFormat="1" ht="25.5" x14ac:dyDescent="0.2">
      <c r="A55" s="143">
        <v>40</v>
      </c>
      <c r="B55" s="138"/>
      <c r="C55" s="140" t="s">
        <v>95</v>
      </c>
      <c r="D55" s="194" t="s">
        <v>222</v>
      </c>
      <c r="E55" s="153" t="s">
        <v>223</v>
      </c>
      <c r="F55" s="140" t="s">
        <v>78</v>
      </c>
      <c r="G55" s="141">
        <v>2</v>
      </c>
      <c r="H55" s="142"/>
      <c r="I55" s="142">
        <f t="shared" si="0"/>
        <v>0</v>
      </c>
    </row>
    <row r="56" spans="1:9" s="133" customFormat="1" x14ac:dyDescent="0.2">
      <c r="A56" s="143">
        <v>41</v>
      </c>
      <c r="B56" s="138"/>
      <c r="C56" s="140" t="s">
        <v>95</v>
      </c>
      <c r="D56" s="194" t="s">
        <v>224</v>
      </c>
      <c r="E56" s="153" t="s">
        <v>225</v>
      </c>
      <c r="F56" s="140" t="s">
        <v>78</v>
      </c>
      <c r="G56" s="141">
        <v>1</v>
      </c>
      <c r="H56" s="142"/>
      <c r="I56" s="142">
        <f t="shared" si="0"/>
        <v>0</v>
      </c>
    </row>
    <row r="57" spans="1:9" s="133" customFormat="1" ht="25.5" x14ac:dyDescent="0.2">
      <c r="A57" s="143">
        <v>42</v>
      </c>
      <c r="B57" s="138"/>
      <c r="C57" s="140" t="s">
        <v>95</v>
      </c>
      <c r="D57" s="194" t="s">
        <v>226</v>
      </c>
      <c r="E57" s="153" t="s">
        <v>227</v>
      </c>
      <c r="F57" s="140" t="s">
        <v>78</v>
      </c>
      <c r="G57" s="141">
        <v>10</v>
      </c>
      <c r="H57" s="142"/>
      <c r="I57" s="142">
        <f t="shared" si="0"/>
        <v>0</v>
      </c>
    </row>
    <row r="58" spans="1:9" s="133" customFormat="1" x14ac:dyDescent="0.2">
      <c r="A58" s="143">
        <v>43</v>
      </c>
      <c r="B58" s="138"/>
      <c r="C58" s="140" t="s">
        <v>95</v>
      </c>
      <c r="D58" s="194" t="s">
        <v>228</v>
      </c>
      <c r="E58" s="153" t="s">
        <v>229</v>
      </c>
      <c r="F58" s="140" t="s">
        <v>78</v>
      </c>
      <c r="G58" s="141">
        <v>5</v>
      </c>
      <c r="H58" s="142"/>
      <c r="I58" s="142">
        <f t="shared" si="0"/>
        <v>0</v>
      </c>
    </row>
    <row r="59" spans="1:9" s="133" customFormat="1" x14ac:dyDescent="0.2">
      <c r="A59" s="143">
        <v>44</v>
      </c>
      <c r="B59" s="138"/>
      <c r="C59" s="140" t="s">
        <v>95</v>
      </c>
      <c r="D59" s="194" t="s">
        <v>230</v>
      </c>
      <c r="E59" s="153" t="s">
        <v>231</v>
      </c>
      <c r="F59" s="140" t="s">
        <v>78</v>
      </c>
      <c r="G59" s="141">
        <v>5</v>
      </c>
      <c r="H59" s="142"/>
      <c r="I59" s="142">
        <f t="shared" si="0"/>
        <v>0</v>
      </c>
    </row>
    <row r="60" spans="1:9" s="133" customFormat="1" x14ac:dyDescent="0.2">
      <c r="A60" s="143">
        <v>45</v>
      </c>
      <c r="B60" s="138"/>
      <c r="C60" s="140" t="s">
        <v>95</v>
      </c>
      <c r="D60" s="194" t="s">
        <v>232</v>
      </c>
      <c r="E60" s="153" t="s">
        <v>233</v>
      </c>
      <c r="F60" s="140" t="s">
        <v>78</v>
      </c>
      <c r="G60" s="141">
        <v>1</v>
      </c>
      <c r="H60" s="142"/>
      <c r="I60" s="142">
        <f t="shared" si="0"/>
        <v>0</v>
      </c>
    </row>
    <row r="61" spans="1:9" s="133" customFormat="1" x14ac:dyDescent="0.2">
      <c r="A61" s="143">
        <v>46</v>
      </c>
      <c r="B61" s="138"/>
      <c r="C61" s="140" t="s">
        <v>95</v>
      </c>
      <c r="D61" s="194" t="s">
        <v>234</v>
      </c>
      <c r="E61" s="153" t="s">
        <v>235</v>
      </c>
      <c r="F61" s="140" t="s">
        <v>78</v>
      </c>
      <c r="G61" s="141">
        <v>1</v>
      </c>
      <c r="H61" s="142"/>
      <c r="I61" s="142">
        <f t="shared" si="0"/>
        <v>0</v>
      </c>
    </row>
    <row r="62" spans="1:9" s="133" customFormat="1" x14ac:dyDescent="0.2">
      <c r="A62" s="143">
        <v>47</v>
      </c>
      <c r="B62" s="138"/>
      <c r="C62" s="140" t="s">
        <v>95</v>
      </c>
      <c r="D62" s="194" t="s">
        <v>236</v>
      </c>
      <c r="E62" s="153" t="s">
        <v>237</v>
      </c>
      <c r="F62" s="140" t="s">
        <v>78</v>
      </c>
      <c r="G62" s="141">
        <v>1</v>
      </c>
      <c r="H62" s="142"/>
      <c r="I62" s="142">
        <f t="shared" si="0"/>
        <v>0</v>
      </c>
    </row>
    <row r="63" spans="1:9" s="133" customFormat="1" ht="76.5" x14ac:dyDescent="0.2">
      <c r="A63" s="143">
        <v>48</v>
      </c>
      <c r="B63" s="138"/>
      <c r="C63" s="140" t="s">
        <v>95</v>
      </c>
      <c r="D63" s="194" t="s">
        <v>238</v>
      </c>
      <c r="E63" s="195" t="s">
        <v>332</v>
      </c>
      <c r="F63" s="140" t="s">
        <v>78</v>
      </c>
      <c r="G63" s="141">
        <v>1</v>
      </c>
      <c r="H63" s="142"/>
      <c r="I63" s="142">
        <f t="shared" si="0"/>
        <v>0</v>
      </c>
    </row>
    <row r="64" spans="1:9" s="133" customFormat="1" x14ac:dyDescent="0.2">
      <c r="A64" s="143">
        <v>49</v>
      </c>
      <c r="B64" s="138"/>
      <c r="C64" s="140" t="s">
        <v>95</v>
      </c>
      <c r="D64" s="194" t="s">
        <v>183</v>
      </c>
      <c r="E64" s="195" t="s">
        <v>333</v>
      </c>
      <c r="F64" s="140" t="s">
        <v>78</v>
      </c>
      <c r="G64" s="141">
        <v>1</v>
      </c>
      <c r="H64" s="142"/>
      <c r="I64" s="142">
        <f t="shared" si="0"/>
        <v>0</v>
      </c>
    </row>
    <row r="65" spans="1:9" s="133" customFormat="1" x14ac:dyDescent="0.2">
      <c r="A65" s="143">
        <v>50</v>
      </c>
      <c r="B65" s="138"/>
      <c r="C65" s="140" t="s">
        <v>95</v>
      </c>
      <c r="D65" s="194" t="s">
        <v>239</v>
      </c>
      <c r="E65" s="153" t="s">
        <v>240</v>
      </c>
      <c r="F65" s="140" t="s">
        <v>78</v>
      </c>
      <c r="G65" s="141">
        <v>5</v>
      </c>
      <c r="H65" s="142"/>
      <c r="I65" s="142">
        <f t="shared" si="0"/>
        <v>0</v>
      </c>
    </row>
    <row r="66" spans="1:9" s="133" customFormat="1" ht="25.5" x14ac:dyDescent="0.2">
      <c r="A66" s="143">
        <v>51</v>
      </c>
      <c r="B66" s="138"/>
      <c r="C66" s="140" t="s">
        <v>95</v>
      </c>
      <c r="D66" s="194" t="s">
        <v>241</v>
      </c>
      <c r="E66" s="195" t="s">
        <v>334</v>
      </c>
      <c r="F66" s="140" t="s">
        <v>78</v>
      </c>
      <c r="G66" s="141">
        <v>1</v>
      </c>
      <c r="H66" s="142"/>
      <c r="I66" s="142">
        <f t="shared" si="0"/>
        <v>0</v>
      </c>
    </row>
    <row r="67" spans="1:9" s="133" customFormat="1" ht="38.25" x14ac:dyDescent="0.2">
      <c r="A67" s="143">
        <v>52</v>
      </c>
      <c r="B67" s="138"/>
      <c r="C67" s="140" t="s">
        <v>95</v>
      </c>
      <c r="D67" s="194" t="s">
        <v>242</v>
      </c>
      <c r="E67" s="195" t="s">
        <v>335</v>
      </c>
      <c r="F67" s="140" t="s">
        <v>78</v>
      </c>
      <c r="G67" s="141">
        <v>1</v>
      </c>
      <c r="H67" s="142"/>
      <c r="I67" s="142">
        <f t="shared" si="0"/>
        <v>0</v>
      </c>
    </row>
    <row r="68" spans="1:9" s="133" customFormat="1" ht="25.5" x14ac:dyDescent="0.2">
      <c r="A68" s="143">
        <v>53</v>
      </c>
      <c r="B68" s="138"/>
      <c r="C68" s="140" t="s">
        <v>95</v>
      </c>
      <c r="D68" s="194" t="s">
        <v>242</v>
      </c>
      <c r="E68" s="195" t="s">
        <v>336</v>
      </c>
      <c r="F68" s="140" t="s">
        <v>78</v>
      </c>
      <c r="G68" s="141">
        <v>1</v>
      </c>
      <c r="H68" s="142"/>
      <c r="I68" s="142">
        <f t="shared" si="0"/>
        <v>0</v>
      </c>
    </row>
    <row r="69" spans="1:9" s="133" customFormat="1" ht="51" x14ac:dyDescent="0.2">
      <c r="A69" s="143">
        <v>54</v>
      </c>
      <c r="B69" s="138"/>
      <c r="C69" s="140" t="s">
        <v>95</v>
      </c>
      <c r="D69" s="194" t="s">
        <v>243</v>
      </c>
      <c r="E69" s="195" t="s">
        <v>337</v>
      </c>
      <c r="F69" s="140" t="s">
        <v>78</v>
      </c>
      <c r="G69" s="141">
        <v>1</v>
      </c>
      <c r="H69" s="142"/>
      <c r="I69" s="142">
        <f t="shared" si="0"/>
        <v>0</v>
      </c>
    </row>
    <row r="70" spans="1:9" s="133" customFormat="1" ht="51" x14ac:dyDescent="0.2">
      <c r="A70" s="143">
        <v>55</v>
      </c>
      <c r="B70" s="138"/>
      <c r="C70" s="140" t="s">
        <v>95</v>
      </c>
      <c r="D70" s="194" t="s">
        <v>244</v>
      </c>
      <c r="E70" s="153" t="s">
        <v>245</v>
      </c>
      <c r="F70" s="140" t="s">
        <v>78</v>
      </c>
      <c r="G70" s="141">
        <v>1</v>
      </c>
      <c r="H70" s="142"/>
      <c r="I70" s="142">
        <f t="shared" si="0"/>
        <v>0</v>
      </c>
    </row>
    <row r="71" spans="1:9" s="133" customFormat="1" ht="25.5" x14ac:dyDescent="0.2">
      <c r="A71" s="143">
        <v>56</v>
      </c>
      <c r="B71" s="138"/>
      <c r="C71" s="140" t="s">
        <v>95</v>
      </c>
      <c r="D71" s="194" t="s">
        <v>246</v>
      </c>
      <c r="E71" s="153" t="s">
        <v>247</v>
      </c>
      <c r="F71" s="140" t="s">
        <v>78</v>
      </c>
      <c r="G71" s="141">
        <v>1</v>
      </c>
      <c r="H71" s="142"/>
      <c r="I71" s="142">
        <f t="shared" si="0"/>
        <v>0</v>
      </c>
    </row>
    <row r="72" spans="1:9" s="133" customFormat="1" ht="38.25" x14ac:dyDescent="0.2">
      <c r="A72" s="143">
        <v>57</v>
      </c>
      <c r="B72" s="138"/>
      <c r="C72" s="140" t="s">
        <v>95</v>
      </c>
      <c r="D72" s="195" t="s">
        <v>248</v>
      </c>
      <c r="E72" s="153" t="s">
        <v>285</v>
      </c>
      <c r="F72" s="140" t="s">
        <v>78</v>
      </c>
      <c r="G72" s="141">
        <v>1</v>
      </c>
      <c r="H72" s="142"/>
      <c r="I72" s="142">
        <f t="shared" si="0"/>
        <v>0</v>
      </c>
    </row>
    <row r="73" spans="1:9" s="133" customFormat="1" ht="25.5" x14ac:dyDescent="0.2">
      <c r="A73" s="143">
        <v>58</v>
      </c>
      <c r="B73" s="138"/>
      <c r="C73" s="140" t="s">
        <v>95</v>
      </c>
      <c r="D73" s="195" t="s">
        <v>249</v>
      </c>
      <c r="E73" s="153" t="s">
        <v>250</v>
      </c>
      <c r="F73" s="140" t="s">
        <v>78</v>
      </c>
      <c r="G73" s="141">
        <v>1</v>
      </c>
      <c r="H73" s="142"/>
      <c r="I73" s="142">
        <f t="shared" si="0"/>
        <v>0</v>
      </c>
    </row>
    <row r="74" spans="1:9" s="133" customFormat="1" ht="25.5" x14ac:dyDescent="0.2">
      <c r="A74" s="143">
        <v>59</v>
      </c>
      <c r="B74" s="138"/>
      <c r="C74" s="140" t="s">
        <v>95</v>
      </c>
      <c r="D74" s="195" t="s">
        <v>251</v>
      </c>
      <c r="E74" s="154" t="s">
        <v>252</v>
      </c>
      <c r="F74" s="140" t="s">
        <v>78</v>
      </c>
      <c r="G74" s="141">
        <v>5</v>
      </c>
      <c r="H74" s="142"/>
      <c r="I74" s="142">
        <f t="shared" si="0"/>
        <v>0</v>
      </c>
    </row>
    <row r="75" spans="1:9" x14ac:dyDescent="0.2">
      <c r="A75" s="170"/>
      <c r="B75" s="177"/>
      <c r="C75" s="177"/>
      <c r="D75" s="185"/>
      <c r="E75" s="155" t="s">
        <v>94</v>
      </c>
      <c r="F75" s="177"/>
      <c r="G75" s="187"/>
      <c r="H75" s="187"/>
      <c r="I75" s="146">
        <f>SUBTOTAL(9,I14:I74)</f>
        <v>0</v>
      </c>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56" fitToHeight="999" orientation="landscape"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27C29-B283-48F3-B82D-F8A065FCB1FD}">
  <sheetPr>
    <pageSetUpPr fitToPage="1"/>
  </sheetPr>
  <dimension ref="A1:I50"/>
  <sheetViews>
    <sheetView showGridLines="0" topLeftCell="A28" zoomScaleNormal="100" workbookViewId="0">
      <selection activeCell="H1" activeCellId="1" sqref="H13:H1048576 H1:H10"/>
    </sheetView>
  </sheetViews>
  <sheetFormatPr defaultColWidth="9.140625" defaultRowHeight="12.75" x14ac:dyDescent="0.2"/>
  <cols>
    <col min="1" max="1" width="5.5703125" style="175" customWidth="1"/>
    <col min="2" max="2" width="4.42578125" style="178" customWidth="1"/>
    <col min="3" max="3" width="6" style="178" customWidth="1"/>
    <col min="4" max="4" width="12.7109375" style="186" customWidth="1"/>
    <col min="5" max="5" width="94.28515625" style="156" customWidth="1"/>
    <col min="6" max="6" width="7.7109375" style="178" customWidth="1"/>
    <col min="7" max="7" width="9.85546875" style="175" customWidth="1"/>
    <col min="8" max="8" width="13.140625" style="175" customWidth="1"/>
    <col min="9" max="9" width="15.5703125" style="175" customWidth="1"/>
    <col min="10" max="16384" width="9.140625" style="80"/>
  </cols>
  <sheetData>
    <row r="1" spans="1:9" s="166" customFormat="1" ht="18" x14ac:dyDescent="0.2">
      <c r="A1" s="189" t="s">
        <v>96</v>
      </c>
      <c r="B1" s="190"/>
      <c r="C1" s="190"/>
      <c r="D1" s="180"/>
      <c r="E1" s="180"/>
      <c r="F1" s="190"/>
      <c r="G1" s="190"/>
      <c r="H1" s="190"/>
      <c r="I1" s="190"/>
    </row>
    <row r="2" spans="1:9" s="166" customFormat="1" x14ac:dyDescent="0.2">
      <c r="A2" s="191" t="s">
        <v>62</v>
      </c>
      <c r="B2" s="190"/>
      <c r="C2" s="134" t="s">
        <v>116</v>
      </c>
      <c r="D2" s="181"/>
      <c r="E2" s="181"/>
      <c r="F2" s="190"/>
      <c r="G2" s="190"/>
      <c r="H2" s="190"/>
      <c r="I2" s="190"/>
    </row>
    <row r="3" spans="1:9" s="166" customFormat="1" x14ac:dyDescent="0.2">
      <c r="A3" s="191" t="s">
        <v>63</v>
      </c>
      <c r="B3" s="190"/>
      <c r="C3" s="211" t="str">
        <f>'Krycí list'!E7</f>
        <v>Základní škola Ivanovice na Hané, okres Vyškov
Tyršova 218/4, 683 23 Ivanovice na Hané</v>
      </c>
      <c r="D3" s="212"/>
      <c r="E3" s="212"/>
      <c r="F3" s="190"/>
      <c r="G3" s="190"/>
      <c r="H3" s="190"/>
      <c r="I3" s="134"/>
    </row>
    <row r="4" spans="1:9" s="166" customFormat="1" x14ac:dyDescent="0.2">
      <c r="A4" s="191" t="s">
        <v>64</v>
      </c>
      <c r="B4" s="190"/>
      <c r="C4" s="134" t="str">
        <f>'Krycí list'!E9</f>
        <v>OCENĚNÝ SOUPIS PRACÍ A DODÁVEK A SLUŽEB</v>
      </c>
      <c r="D4" s="181"/>
      <c r="E4" s="181"/>
      <c r="F4" s="190"/>
      <c r="G4" s="190"/>
      <c r="H4" s="190"/>
      <c r="I4" s="134"/>
    </row>
    <row r="5" spans="1:9" s="166" customFormat="1" x14ac:dyDescent="0.2">
      <c r="A5" s="190" t="s">
        <v>72</v>
      </c>
      <c r="B5" s="190"/>
      <c r="C5" s="134" t="str">
        <f>'Krycí list'!P5</f>
        <v xml:space="preserve"> </v>
      </c>
      <c r="D5" s="181"/>
      <c r="E5" s="181"/>
      <c r="F5" s="190"/>
      <c r="G5" s="190"/>
      <c r="H5" s="190"/>
      <c r="I5" s="134"/>
    </row>
    <row r="6" spans="1:9" s="166" customFormat="1" x14ac:dyDescent="0.2">
      <c r="A6" s="190"/>
      <c r="B6" s="190"/>
      <c r="C6" s="134"/>
      <c r="D6" s="181"/>
      <c r="E6" s="181"/>
      <c r="F6" s="190"/>
      <c r="G6" s="190"/>
      <c r="H6" s="190"/>
      <c r="I6" s="134"/>
    </row>
    <row r="7" spans="1:9" s="166" customFormat="1" x14ac:dyDescent="0.2">
      <c r="A7" s="190" t="s">
        <v>66</v>
      </c>
      <c r="B7" s="190"/>
      <c r="C7" s="211" t="str">
        <f>'Krycí list'!E26</f>
        <v>Základní škola Ivanovice na Hané, okres Vyškov</v>
      </c>
      <c r="D7" s="212"/>
      <c r="E7" s="212"/>
      <c r="F7" s="190"/>
      <c r="G7" s="190"/>
      <c r="H7" s="190"/>
      <c r="I7" s="134"/>
    </row>
    <row r="8" spans="1:9" s="166" customFormat="1" x14ac:dyDescent="0.2">
      <c r="A8" s="190" t="s">
        <v>67</v>
      </c>
      <c r="B8" s="190"/>
      <c r="C8" s="211" t="str">
        <f>'Krycí list'!E28</f>
        <v xml:space="preserve"> </v>
      </c>
      <c r="D8" s="212"/>
      <c r="E8" s="181"/>
      <c r="F8" s="190"/>
      <c r="G8" s="190"/>
      <c r="H8" s="190"/>
      <c r="I8" s="134"/>
    </row>
    <row r="9" spans="1:9" s="166" customFormat="1" x14ac:dyDescent="0.2">
      <c r="A9" s="190" t="s">
        <v>68</v>
      </c>
      <c r="B9" s="190"/>
      <c r="C9" s="213">
        <f>'Krycí list'!O31</f>
        <v>0</v>
      </c>
      <c r="D9" s="212"/>
      <c r="E9" s="181"/>
      <c r="F9" s="190"/>
      <c r="G9" s="190"/>
      <c r="H9" s="190"/>
      <c r="I9" s="134"/>
    </row>
    <row r="10" spans="1:9" s="166" customFormat="1" x14ac:dyDescent="0.2">
      <c r="A10" s="190"/>
      <c r="B10" s="190"/>
      <c r="C10" s="190"/>
      <c r="D10" s="180"/>
      <c r="E10" s="180"/>
      <c r="F10" s="190"/>
      <c r="G10" s="190"/>
      <c r="H10" s="190"/>
      <c r="I10" s="190"/>
    </row>
    <row r="11" spans="1:9" s="188" customFormat="1" ht="50.25" customHeight="1" x14ac:dyDescent="0.2">
      <c r="A11" s="172" t="s">
        <v>73</v>
      </c>
      <c r="B11" s="135" t="s">
        <v>74</v>
      </c>
      <c r="C11" s="135" t="s">
        <v>75</v>
      </c>
      <c r="D11" s="135" t="s">
        <v>93</v>
      </c>
      <c r="E11" s="135" t="s">
        <v>90</v>
      </c>
      <c r="F11" s="135" t="s">
        <v>76</v>
      </c>
      <c r="G11" s="135" t="s">
        <v>77</v>
      </c>
      <c r="H11" s="135" t="s">
        <v>91</v>
      </c>
      <c r="I11" s="135" t="s">
        <v>92</v>
      </c>
    </row>
    <row r="12" spans="1:9" s="178" customFormat="1" x14ac:dyDescent="0.2">
      <c r="A12" s="173">
        <v>1</v>
      </c>
      <c r="B12" s="147">
        <v>2</v>
      </c>
      <c r="C12" s="147">
        <v>3</v>
      </c>
      <c r="D12" s="136">
        <v>4</v>
      </c>
      <c r="E12" s="136">
        <v>5</v>
      </c>
      <c r="F12" s="147">
        <v>6</v>
      </c>
      <c r="G12" s="147">
        <v>7</v>
      </c>
      <c r="H12" s="147">
        <v>8</v>
      </c>
      <c r="I12" s="147">
        <v>9</v>
      </c>
    </row>
    <row r="13" spans="1:9" x14ac:dyDescent="0.2">
      <c r="A13" s="174"/>
      <c r="B13" s="176"/>
      <c r="C13" s="176"/>
      <c r="D13" s="182"/>
      <c r="E13" s="151"/>
      <c r="F13" s="176"/>
      <c r="G13" s="174"/>
      <c r="H13" s="174"/>
      <c r="I13" s="174"/>
    </row>
    <row r="14" spans="1:9" s="137" customFormat="1" x14ac:dyDescent="0.2">
      <c r="A14" s="169"/>
      <c r="B14" s="144"/>
      <c r="C14" s="179"/>
      <c r="D14" s="183" t="s">
        <v>100</v>
      </c>
      <c r="E14" s="152" t="s">
        <v>117</v>
      </c>
      <c r="F14" s="179"/>
      <c r="G14" s="167"/>
      <c r="H14" s="167"/>
      <c r="I14" s="145">
        <f>SUBTOTAL(9,I15:I49)</f>
        <v>0</v>
      </c>
    </row>
    <row r="15" spans="1:9" s="133" customFormat="1" x14ac:dyDescent="0.2">
      <c r="A15" s="143"/>
      <c r="B15" s="138"/>
      <c r="C15" s="171"/>
      <c r="D15" s="184"/>
      <c r="E15" s="150" t="s">
        <v>98</v>
      </c>
      <c r="F15" s="171"/>
      <c r="G15" s="168"/>
      <c r="H15" s="168"/>
      <c r="I15" s="139">
        <f>SUBTOTAL(9,I16:I49)</f>
        <v>0</v>
      </c>
    </row>
    <row r="16" spans="1:9" s="133" customFormat="1" ht="25.5" x14ac:dyDescent="0.2">
      <c r="A16" s="143">
        <v>1</v>
      </c>
      <c r="B16" s="138"/>
      <c r="C16" s="140" t="s">
        <v>95</v>
      </c>
      <c r="D16" s="196" t="s">
        <v>156</v>
      </c>
      <c r="E16" s="154" t="s">
        <v>339</v>
      </c>
      <c r="F16" s="140" t="s">
        <v>78</v>
      </c>
      <c r="G16" s="141">
        <v>1</v>
      </c>
      <c r="H16" s="142"/>
      <c r="I16" s="142">
        <f t="shared" ref="I16:I49" si="0">ROUND(G16*H16,2)</f>
        <v>0</v>
      </c>
    </row>
    <row r="17" spans="1:9" s="133" customFormat="1" ht="25.5" x14ac:dyDescent="0.2">
      <c r="A17" s="143">
        <v>2</v>
      </c>
      <c r="B17" s="138"/>
      <c r="C17" s="140" t="s">
        <v>95</v>
      </c>
      <c r="D17" s="196" t="s">
        <v>156</v>
      </c>
      <c r="E17" s="154" t="s">
        <v>157</v>
      </c>
      <c r="F17" s="140" t="s">
        <v>78</v>
      </c>
      <c r="G17" s="141">
        <v>1</v>
      </c>
      <c r="H17" s="142"/>
      <c r="I17" s="142">
        <f t="shared" si="0"/>
        <v>0</v>
      </c>
    </row>
    <row r="18" spans="1:9" s="133" customFormat="1" ht="25.5" x14ac:dyDescent="0.2">
      <c r="A18" s="143">
        <v>3</v>
      </c>
      <c r="B18" s="138"/>
      <c r="C18" s="140" t="s">
        <v>95</v>
      </c>
      <c r="D18" s="196" t="s">
        <v>156</v>
      </c>
      <c r="E18" s="154" t="s">
        <v>158</v>
      </c>
      <c r="F18" s="140" t="s">
        <v>78</v>
      </c>
      <c r="G18" s="141">
        <v>1</v>
      </c>
      <c r="H18" s="142"/>
      <c r="I18" s="142">
        <f t="shared" si="0"/>
        <v>0</v>
      </c>
    </row>
    <row r="19" spans="1:9" s="133" customFormat="1" ht="25.5" x14ac:dyDescent="0.2">
      <c r="A19" s="143">
        <v>4</v>
      </c>
      <c r="B19" s="138"/>
      <c r="C19" s="140" t="s">
        <v>95</v>
      </c>
      <c r="D19" s="196" t="s">
        <v>156</v>
      </c>
      <c r="E19" s="154" t="s">
        <v>159</v>
      </c>
      <c r="F19" s="140" t="s">
        <v>78</v>
      </c>
      <c r="G19" s="141">
        <v>10</v>
      </c>
      <c r="H19" s="142"/>
      <c r="I19" s="142">
        <f t="shared" si="0"/>
        <v>0</v>
      </c>
    </row>
    <row r="20" spans="1:9" s="133" customFormat="1" ht="25.5" x14ac:dyDescent="0.2">
      <c r="A20" s="143">
        <v>5</v>
      </c>
      <c r="B20" s="138"/>
      <c r="C20" s="140" t="s">
        <v>95</v>
      </c>
      <c r="D20" s="196" t="s">
        <v>156</v>
      </c>
      <c r="E20" s="154" t="s">
        <v>340</v>
      </c>
      <c r="F20" s="140" t="s">
        <v>78</v>
      </c>
      <c r="G20" s="141">
        <v>10</v>
      </c>
      <c r="H20" s="142"/>
      <c r="I20" s="142">
        <f t="shared" si="0"/>
        <v>0</v>
      </c>
    </row>
    <row r="21" spans="1:9" s="133" customFormat="1" ht="38.25" x14ac:dyDescent="0.2">
      <c r="A21" s="143">
        <v>6</v>
      </c>
      <c r="B21" s="138"/>
      <c r="C21" s="140" t="s">
        <v>95</v>
      </c>
      <c r="D21" s="196" t="s">
        <v>156</v>
      </c>
      <c r="E21" s="195" t="s">
        <v>335</v>
      </c>
      <c r="F21" s="140" t="s">
        <v>78</v>
      </c>
      <c r="G21" s="141">
        <v>1</v>
      </c>
      <c r="H21" s="142"/>
      <c r="I21" s="142">
        <f t="shared" si="0"/>
        <v>0</v>
      </c>
    </row>
    <row r="22" spans="1:9" s="133" customFormat="1" ht="38.25" x14ac:dyDescent="0.2">
      <c r="A22" s="143">
        <v>7</v>
      </c>
      <c r="B22" s="138"/>
      <c r="C22" s="140" t="s">
        <v>95</v>
      </c>
      <c r="D22" s="196" t="s">
        <v>156</v>
      </c>
      <c r="E22" s="154" t="s">
        <v>341</v>
      </c>
      <c r="F22" s="140" t="s">
        <v>78</v>
      </c>
      <c r="G22" s="141">
        <v>10</v>
      </c>
      <c r="H22" s="142"/>
      <c r="I22" s="142">
        <f t="shared" si="0"/>
        <v>0</v>
      </c>
    </row>
    <row r="23" spans="1:9" s="133" customFormat="1" ht="25.5" x14ac:dyDescent="0.2">
      <c r="A23" s="143">
        <v>8</v>
      </c>
      <c r="B23" s="138"/>
      <c r="C23" s="140" t="s">
        <v>95</v>
      </c>
      <c r="D23" s="196" t="s">
        <v>156</v>
      </c>
      <c r="E23" s="154" t="s">
        <v>160</v>
      </c>
      <c r="F23" s="140" t="s">
        <v>78</v>
      </c>
      <c r="G23" s="141">
        <v>1</v>
      </c>
      <c r="H23" s="142"/>
      <c r="I23" s="142">
        <f t="shared" si="0"/>
        <v>0</v>
      </c>
    </row>
    <row r="24" spans="1:9" s="133" customFormat="1" ht="25.5" x14ac:dyDescent="0.2">
      <c r="A24" s="143">
        <v>9</v>
      </c>
      <c r="B24" s="138"/>
      <c r="C24" s="140" t="s">
        <v>95</v>
      </c>
      <c r="D24" s="196" t="s">
        <v>156</v>
      </c>
      <c r="E24" s="154" t="s">
        <v>161</v>
      </c>
      <c r="F24" s="140" t="s">
        <v>78</v>
      </c>
      <c r="G24" s="141">
        <v>10</v>
      </c>
      <c r="H24" s="142"/>
      <c r="I24" s="142">
        <f t="shared" si="0"/>
        <v>0</v>
      </c>
    </row>
    <row r="25" spans="1:9" s="133" customFormat="1" ht="25.5" x14ac:dyDescent="0.2">
      <c r="A25" s="143">
        <v>10</v>
      </c>
      <c r="B25" s="138"/>
      <c r="C25" s="140" t="s">
        <v>95</v>
      </c>
      <c r="D25" s="196" t="s">
        <v>156</v>
      </c>
      <c r="E25" s="154" t="s">
        <v>162</v>
      </c>
      <c r="F25" s="140" t="s">
        <v>78</v>
      </c>
      <c r="G25" s="141">
        <v>1</v>
      </c>
      <c r="H25" s="142"/>
      <c r="I25" s="142">
        <f t="shared" si="0"/>
        <v>0</v>
      </c>
    </row>
    <row r="26" spans="1:9" s="133" customFormat="1" ht="25.5" x14ac:dyDescent="0.2">
      <c r="A26" s="143">
        <v>11</v>
      </c>
      <c r="B26" s="138"/>
      <c r="C26" s="140" t="s">
        <v>95</v>
      </c>
      <c r="D26" s="196" t="s">
        <v>156</v>
      </c>
      <c r="E26" s="154" t="s">
        <v>163</v>
      </c>
      <c r="F26" s="140" t="s">
        <v>78</v>
      </c>
      <c r="G26" s="141">
        <v>10</v>
      </c>
      <c r="H26" s="142"/>
      <c r="I26" s="142">
        <f t="shared" si="0"/>
        <v>0</v>
      </c>
    </row>
    <row r="27" spans="1:9" s="133" customFormat="1" ht="25.5" x14ac:dyDescent="0.2">
      <c r="A27" s="143">
        <v>12</v>
      </c>
      <c r="B27" s="138"/>
      <c r="C27" s="140" t="s">
        <v>95</v>
      </c>
      <c r="D27" s="196" t="s">
        <v>156</v>
      </c>
      <c r="E27" s="154" t="s">
        <v>164</v>
      </c>
      <c r="F27" s="140" t="s">
        <v>78</v>
      </c>
      <c r="G27" s="141">
        <v>1</v>
      </c>
      <c r="H27" s="142"/>
      <c r="I27" s="142">
        <f t="shared" si="0"/>
        <v>0</v>
      </c>
    </row>
    <row r="28" spans="1:9" s="133" customFormat="1" ht="25.5" x14ac:dyDescent="0.2">
      <c r="A28" s="143">
        <v>13</v>
      </c>
      <c r="B28" s="138"/>
      <c r="C28" s="140" t="s">
        <v>95</v>
      </c>
      <c r="D28" s="196" t="s">
        <v>156</v>
      </c>
      <c r="E28" s="154" t="s">
        <v>165</v>
      </c>
      <c r="F28" s="140" t="s">
        <v>78</v>
      </c>
      <c r="G28" s="141">
        <v>1</v>
      </c>
      <c r="H28" s="142"/>
      <c r="I28" s="142">
        <f t="shared" si="0"/>
        <v>0</v>
      </c>
    </row>
    <row r="29" spans="1:9" s="133" customFormat="1" ht="25.5" x14ac:dyDescent="0.2">
      <c r="A29" s="143">
        <v>14</v>
      </c>
      <c r="B29" s="138"/>
      <c r="C29" s="140" t="s">
        <v>95</v>
      </c>
      <c r="D29" s="196" t="s">
        <v>156</v>
      </c>
      <c r="E29" s="154" t="s">
        <v>166</v>
      </c>
      <c r="F29" s="140" t="s">
        <v>78</v>
      </c>
      <c r="G29" s="141">
        <v>1</v>
      </c>
      <c r="H29" s="142"/>
      <c r="I29" s="142">
        <f t="shared" si="0"/>
        <v>0</v>
      </c>
    </row>
    <row r="30" spans="1:9" s="133" customFormat="1" ht="25.5" x14ac:dyDescent="0.2">
      <c r="A30" s="143">
        <v>15</v>
      </c>
      <c r="B30" s="138"/>
      <c r="C30" s="140" t="s">
        <v>95</v>
      </c>
      <c r="D30" s="196" t="s">
        <v>156</v>
      </c>
      <c r="E30" s="154" t="s">
        <v>167</v>
      </c>
      <c r="F30" s="140" t="s">
        <v>78</v>
      </c>
      <c r="G30" s="141">
        <v>1</v>
      </c>
      <c r="H30" s="142"/>
      <c r="I30" s="142">
        <f t="shared" si="0"/>
        <v>0</v>
      </c>
    </row>
    <row r="31" spans="1:9" s="133" customFormat="1" ht="25.5" x14ac:dyDescent="0.2">
      <c r="A31" s="143">
        <v>16</v>
      </c>
      <c r="B31" s="138"/>
      <c r="C31" s="140" t="s">
        <v>95</v>
      </c>
      <c r="D31" s="196" t="s">
        <v>156</v>
      </c>
      <c r="E31" s="154" t="s">
        <v>168</v>
      </c>
      <c r="F31" s="140" t="s">
        <v>78</v>
      </c>
      <c r="G31" s="141">
        <v>1</v>
      </c>
      <c r="H31" s="142"/>
      <c r="I31" s="142">
        <f t="shared" si="0"/>
        <v>0</v>
      </c>
    </row>
    <row r="32" spans="1:9" s="133" customFormat="1" ht="25.5" x14ac:dyDescent="0.2">
      <c r="A32" s="143">
        <v>17</v>
      </c>
      <c r="B32" s="138"/>
      <c r="C32" s="140" t="s">
        <v>95</v>
      </c>
      <c r="D32" s="196" t="s">
        <v>156</v>
      </c>
      <c r="E32" s="154" t="s">
        <v>169</v>
      </c>
      <c r="F32" s="140" t="s">
        <v>78</v>
      </c>
      <c r="G32" s="141">
        <v>1</v>
      </c>
      <c r="H32" s="142"/>
      <c r="I32" s="142">
        <f t="shared" si="0"/>
        <v>0</v>
      </c>
    </row>
    <row r="33" spans="1:9" s="133" customFormat="1" ht="25.5" x14ac:dyDescent="0.2">
      <c r="A33" s="143">
        <v>18</v>
      </c>
      <c r="B33" s="138"/>
      <c r="C33" s="140" t="s">
        <v>95</v>
      </c>
      <c r="D33" s="196" t="s">
        <v>156</v>
      </c>
      <c r="E33" s="154" t="s">
        <v>170</v>
      </c>
      <c r="F33" s="140" t="s">
        <v>78</v>
      </c>
      <c r="G33" s="141">
        <v>1</v>
      </c>
      <c r="H33" s="142"/>
      <c r="I33" s="142">
        <f t="shared" si="0"/>
        <v>0</v>
      </c>
    </row>
    <row r="34" spans="1:9" s="133" customFormat="1" ht="25.5" x14ac:dyDescent="0.2">
      <c r="A34" s="143">
        <v>19</v>
      </c>
      <c r="B34" s="138"/>
      <c r="C34" s="140" t="s">
        <v>95</v>
      </c>
      <c r="D34" s="196" t="s">
        <v>156</v>
      </c>
      <c r="E34" s="154" t="s">
        <v>171</v>
      </c>
      <c r="F34" s="140" t="s">
        <v>78</v>
      </c>
      <c r="G34" s="141">
        <v>1</v>
      </c>
      <c r="H34" s="142"/>
      <c r="I34" s="142">
        <f t="shared" si="0"/>
        <v>0</v>
      </c>
    </row>
    <row r="35" spans="1:9" s="133" customFormat="1" ht="25.5" x14ac:dyDescent="0.2">
      <c r="A35" s="143">
        <v>20</v>
      </c>
      <c r="B35" s="138"/>
      <c r="C35" s="140" t="s">
        <v>95</v>
      </c>
      <c r="D35" s="196" t="s">
        <v>156</v>
      </c>
      <c r="E35" s="154" t="s">
        <v>172</v>
      </c>
      <c r="F35" s="140" t="s">
        <v>78</v>
      </c>
      <c r="G35" s="141">
        <v>1</v>
      </c>
      <c r="H35" s="142"/>
      <c r="I35" s="142">
        <f t="shared" si="0"/>
        <v>0</v>
      </c>
    </row>
    <row r="36" spans="1:9" s="133" customFormat="1" ht="51" x14ac:dyDescent="0.2">
      <c r="A36" s="143">
        <v>21</v>
      </c>
      <c r="B36" s="138"/>
      <c r="C36" s="140" t="s">
        <v>95</v>
      </c>
      <c r="D36" s="196" t="s">
        <v>156</v>
      </c>
      <c r="E36" s="154" t="s">
        <v>342</v>
      </c>
      <c r="F36" s="140" t="s">
        <v>78</v>
      </c>
      <c r="G36" s="141">
        <v>10</v>
      </c>
      <c r="H36" s="142"/>
      <c r="I36" s="142">
        <f t="shared" si="0"/>
        <v>0</v>
      </c>
    </row>
    <row r="37" spans="1:9" s="133" customFormat="1" ht="25.5" x14ac:dyDescent="0.2">
      <c r="A37" s="143">
        <v>22</v>
      </c>
      <c r="B37" s="138"/>
      <c r="C37" s="140" t="s">
        <v>95</v>
      </c>
      <c r="D37" s="196" t="s">
        <v>156</v>
      </c>
      <c r="E37" s="154" t="s">
        <v>343</v>
      </c>
      <c r="F37" s="140" t="s">
        <v>78</v>
      </c>
      <c r="G37" s="141">
        <v>1</v>
      </c>
      <c r="H37" s="142"/>
      <c r="I37" s="142">
        <f t="shared" si="0"/>
        <v>0</v>
      </c>
    </row>
    <row r="38" spans="1:9" s="133" customFormat="1" ht="38.25" x14ac:dyDescent="0.2">
      <c r="A38" s="143">
        <v>23</v>
      </c>
      <c r="B38" s="138"/>
      <c r="C38" s="140" t="s">
        <v>95</v>
      </c>
      <c r="D38" s="196" t="s">
        <v>156</v>
      </c>
      <c r="E38" s="154" t="s">
        <v>344</v>
      </c>
      <c r="F38" s="140" t="s">
        <v>78</v>
      </c>
      <c r="G38" s="141">
        <v>1</v>
      </c>
      <c r="H38" s="142"/>
      <c r="I38" s="142">
        <f t="shared" si="0"/>
        <v>0</v>
      </c>
    </row>
    <row r="39" spans="1:9" s="133" customFormat="1" ht="38.25" x14ac:dyDescent="0.2">
      <c r="A39" s="143">
        <v>24</v>
      </c>
      <c r="B39" s="138"/>
      <c r="C39" s="140" t="s">
        <v>95</v>
      </c>
      <c r="D39" s="196" t="s">
        <v>156</v>
      </c>
      <c r="E39" s="154" t="s">
        <v>345</v>
      </c>
      <c r="F39" s="140" t="s">
        <v>78</v>
      </c>
      <c r="G39" s="141">
        <v>1</v>
      </c>
      <c r="H39" s="142"/>
      <c r="I39" s="142">
        <f t="shared" si="0"/>
        <v>0</v>
      </c>
    </row>
    <row r="40" spans="1:9" s="133" customFormat="1" ht="25.5" x14ac:dyDescent="0.2">
      <c r="A40" s="143">
        <v>25</v>
      </c>
      <c r="B40" s="138"/>
      <c r="C40" s="140" t="s">
        <v>95</v>
      </c>
      <c r="D40" s="196" t="s">
        <v>156</v>
      </c>
      <c r="E40" s="154" t="s">
        <v>346</v>
      </c>
      <c r="F40" s="140" t="s">
        <v>78</v>
      </c>
      <c r="G40" s="141">
        <v>30</v>
      </c>
      <c r="H40" s="142"/>
      <c r="I40" s="142">
        <f t="shared" si="0"/>
        <v>0</v>
      </c>
    </row>
    <row r="41" spans="1:9" s="133" customFormat="1" ht="25.5" x14ac:dyDescent="0.2">
      <c r="A41" s="143">
        <v>26</v>
      </c>
      <c r="B41" s="138"/>
      <c r="C41" s="140" t="s">
        <v>95</v>
      </c>
      <c r="D41" s="196" t="s">
        <v>156</v>
      </c>
      <c r="E41" s="153" t="s">
        <v>347</v>
      </c>
      <c r="F41" s="140" t="s">
        <v>78</v>
      </c>
      <c r="G41" s="141">
        <v>20</v>
      </c>
      <c r="H41" s="142"/>
      <c r="I41" s="142">
        <f t="shared" si="0"/>
        <v>0</v>
      </c>
    </row>
    <row r="42" spans="1:9" s="133" customFormat="1" ht="25.5" x14ac:dyDescent="0.2">
      <c r="A42" s="143">
        <v>27</v>
      </c>
      <c r="B42" s="138"/>
      <c r="C42" s="140" t="s">
        <v>95</v>
      </c>
      <c r="D42" s="196" t="s">
        <v>156</v>
      </c>
      <c r="E42" s="154" t="s">
        <v>348</v>
      </c>
      <c r="F42" s="140" t="s">
        <v>78</v>
      </c>
      <c r="G42" s="141">
        <v>5</v>
      </c>
      <c r="H42" s="142"/>
      <c r="I42" s="142">
        <f t="shared" si="0"/>
        <v>0</v>
      </c>
    </row>
    <row r="43" spans="1:9" s="133" customFormat="1" ht="25.5" x14ac:dyDescent="0.2">
      <c r="A43" s="143">
        <v>28</v>
      </c>
      <c r="B43" s="138"/>
      <c r="C43" s="140" t="s">
        <v>95</v>
      </c>
      <c r="D43" s="196" t="s">
        <v>156</v>
      </c>
      <c r="E43" s="154" t="s">
        <v>349</v>
      </c>
      <c r="F43" s="140" t="s">
        <v>78</v>
      </c>
      <c r="G43" s="141">
        <v>5</v>
      </c>
      <c r="H43" s="142"/>
      <c r="I43" s="142">
        <f t="shared" si="0"/>
        <v>0</v>
      </c>
    </row>
    <row r="44" spans="1:9" s="133" customFormat="1" ht="25.5" x14ac:dyDescent="0.2">
      <c r="A44" s="143">
        <v>29</v>
      </c>
      <c r="B44" s="138"/>
      <c r="C44" s="140" t="s">
        <v>95</v>
      </c>
      <c r="D44" s="196" t="s">
        <v>156</v>
      </c>
      <c r="E44" s="154" t="s">
        <v>350</v>
      </c>
      <c r="F44" s="140" t="s">
        <v>78</v>
      </c>
      <c r="G44" s="141">
        <v>5</v>
      </c>
      <c r="H44" s="142"/>
      <c r="I44" s="142">
        <f t="shared" si="0"/>
        <v>0</v>
      </c>
    </row>
    <row r="45" spans="1:9" s="133" customFormat="1" ht="25.5" x14ac:dyDescent="0.2">
      <c r="A45" s="143">
        <v>30</v>
      </c>
      <c r="B45" s="138"/>
      <c r="C45" s="140" t="s">
        <v>95</v>
      </c>
      <c r="D45" s="196" t="s">
        <v>156</v>
      </c>
      <c r="E45" s="154" t="s">
        <v>338</v>
      </c>
      <c r="F45" s="140" t="s">
        <v>78</v>
      </c>
      <c r="G45" s="141">
        <v>1</v>
      </c>
      <c r="H45" s="142"/>
      <c r="I45" s="142">
        <f t="shared" si="0"/>
        <v>0</v>
      </c>
    </row>
    <row r="46" spans="1:9" s="133" customFormat="1" ht="25.5" x14ac:dyDescent="0.2">
      <c r="A46" s="143">
        <v>31</v>
      </c>
      <c r="B46" s="138"/>
      <c r="C46" s="140" t="s">
        <v>95</v>
      </c>
      <c r="D46" s="196" t="s">
        <v>156</v>
      </c>
      <c r="E46" s="154" t="s">
        <v>351</v>
      </c>
      <c r="F46" s="140" t="s">
        <v>78</v>
      </c>
      <c r="G46" s="141">
        <v>5</v>
      </c>
      <c r="H46" s="142"/>
      <c r="I46" s="142">
        <f t="shared" si="0"/>
        <v>0</v>
      </c>
    </row>
    <row r="47" spans="1:9" s="133" customFormat="1" ht="25.5" x14ac:dyDescent="0.2">
      <c r="A47" s="143">
        <v>32</v>
      </c>
      <c r="B47" s="138"/>
      <c r="C47" s="140" t="s">
        <v>95</v>
      </c>
      <c r="D47" s="196" t="s">
        <v>156</v>
      </c>
      <c r="E47" s="154" t="s">
        <v>173</v>
      </c>
      <c r="F47" s="140" t="s">
        <v>78</v>
      </c>
      <c r="G47" s="141">
        <v>5</v>
      </c>
      <c r="H47" s="142"/>
      <c r="I47" s="142">
        <f t="shared" si="0"/>
        <v>0</v>
      </c>
    </row>
    <row r="48" spans="1:9" s="133" customFormat="1" ht="25.5" x14ac:dyDescent="0.2">
      <c r="A48" s="143">
        <v>33</v>
      </c>
      <c r="B48" s="138"/>
      <c r="C48" s="140" t="s">
        <v>95</v>
      </c>
      <c r="D48" s="196" t="s">
        <v>156</v>
      </c>
      <c r="E48" s="154" t="s">
        <v>174</v>
      </c>
      <c r="F48" s="140" t="s">
        <v>78</v>
      </c>
      <c r="G48" s="141">
        <v>10</v>
      </c>
      <c r="H48" s="142"/>
      <c r="I48" s="142">
        <f t="shared" si="0"/>
        <v>0</v>
      </c>
    </row>
    <row r="49" spans="1:9" s="133" customFormat="1" ht="25.5" x14ac:dyDescent="0.2">
      <c r="A49" s="143">
        <v>34</v>
      </c>
      <c r="B49" s="138"/>
      <c r="C49" s="140" t="s">
        <v>95</v>
      </c>
      <c r="D49" s="196" t="s">
        <v>156</v>
      </c>
      <c r="E49" s="154" t="s">
        <v>175</v>
      </c>
      <c r="F49" s="140" t="s">
        <v>78</v>
      </c>
      <c r="G49" s="141">
        <v>10</v>
      </c>
      <c r="H49" s="142"/>
      <c r="I49" s="142">
        <f t="shared" si="0"/>
        <v>0</v>
      </c>
    </row>
    <row r="50" spans="1:9" x14ac:dyDescent="0.2">
      <c r="A50" s="170"/>
      <c r="B50" s="177"/>
      <c r="C50" s="177"/>
      <c r="D50" s="185"/>
      <c r="E50" s="155" t="s">
        <v>94</v>
      </c>
      <c r="F50" s="177"/>
      <c r="G50" s="187"/>
      <c r="H50" s="187"/>
      <c r="I50" s="146">
        <f>SUBTOTAL(9,I14:I49)</f>
        <v>0</v>
      </c>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56" fitToHeight="999" orientation="landscape" errors="blank"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96E40-322F-49B3-974B-3B883E34C344}">
  <sheetPr>
    <pageSetUpPr fitToPage="1"/>
  </sheetPr>
  <dimension ref="A1:I61"/>
  <sheetViews>
    <sheetView showGridLines="0" zoomScaleNormal="100" workbookViewId="0">
      <selection activeCell="H1" activeCellId="1" sqref="H13:H1048576 H1:H10"/>
    </sheetView>
  </sheetViews>
  <sheetFormatPr defaultColWidth="9.140625" defaultRowHeight="12.75" x14ac:dyDescent="0.2"/>
  <cols>
    <col min="1" max="1" width="5.5703125" style="175" customWidth="1"/>
    <col min="2" max="2" width="4.42578125" style="178" customWidth="1"/>
    <col min="3" max="3" width="6" style="178" customWidth="1"/>
    <col min="4" max="4" width="12.7109375" style="186" customWidth="1"/>
    <col min="5" max="5" width="94.28515625" style="156" customWidth="1"/>
    <col min="6" max="6" width="7.7109375" style="178" customWidth="1"/>
    <col min="7" max="7" width="9.85546875" style="175" customWidth="1"/>
    <col min="8" max="8" width="13.140625" style="175" customWidth="1"/>
    <col min="9" max="9" width="15.5703125" style="175" customWidth="1"/>
    <col min="10" max="16384" width="9.140625" style="80"/>
  </cols>
  <sheetData>
    <row r="1" spans="1:9" s="166" customFormat="1" ht="18" x14ac:dyDescent="0.2">
      <c r="A1" s="189" t="s">
        <v>96</v>
      </c>
      <c r="B1" s="190"/>
      <c r="C1" s="190"/>
      <c r="D1" s="180"/>
      <c r="E1" s="180"/>
      <c r="F1" s="190"/>
      <c r="G1" s="190"/>
      <c r="H1" s="190"/>
      <c r="I1" s="190"/>
    </row>
    <row r="2" spans="1:9" s="166" customFormat="1" x14ac:dyDescent="0.2">
      <c r="A2" s="191" t="s">
        <v>62</v>
      </c>
      <c r="B2" s="190"/>
      <c r="C2" s="134" t="s">
        <v>118</v>
      </c>
      <c r="D2" s="181"/>
      <c r="E2" s="181"/>
      <c r="F2" s="190"/>
      <c r="G2" s="190"/>
      <c r="H2" s="190"/>
      <c r="I2" s="190"/>
    </row>
    <row r="3" spans="1:9" s="166" customFormat="1" x14ac:dyDescent="0.2">
      <c r="A3" s="191" t="s">
        <v>63</v>
      </c>
      <c r="B3" s="190"/>
      <c r="C3" s="211" t="str">
        <f>'Krycí list'!E7</f>
        <v>Základní škola Ivanovice na Hané, okres Vyškov
Tyršova 218/4, 683 23 Ivanovice na Hané</v>
      </c>
      <c r="D3" s="212"/>
      <c r="E3" s="212"/>
      <c r="F3" s="190"/>
      <c r="G3" s="190"/>
      <c r="H3" s="190"/>
      <c r="I3" s="134"/>
    </row>
    <row r="4" spans="1:9" s="166" customFormat="1" x14ac:dyDescent="0.2">
      <c r="A4" s="191" t="s">
        <v>64</v>
      </c>
      <c r="B4" s="190"/>
      <c r="C4" s="134" t="str">
        <f>'Krycí list'!E9</f>
        <v>OCENĚNÝ SOUPIS PRACÍ A DODÁVEK A SLUŽEB</v>
      </c>
      <c r="D4" s="181"/>
      <c r="E4" s="181"/>
      <c r="F4" s="190"/>
      <c r="G4" s="190"/>
      <c r="H4" s="190"/>
      <c r="I4" s="134"/>
    </row>
    <row r="5" spans="1:9" s="166" customFormat="1" x14ac:dyDescent="0.2">
      <c r="A5" s="190" t="s">
        <v>72</v>
      </c>
      <c r="B5" s="190"/>
      <c r="C5" s="134" t="str">
        <f>'Krycí list'!P5</f>
        <v xml:space="preserve"> </v>
      </c>
      <c r="D5" s="181"/>
      <c r="E5" s="181"/>
      <c r="F5" s="190"/>
      <c r="G5" s="190"/>
      <c r="H5" s="190"/>
      <c r="I5" s="134"/>
    </row>
    <row r="6" spans="1:9" s="166" customFormat="1" x14ac:dyDescent="0.2">
      <c r="A6" s="190"/>
      <c r="B6" s="190"/>
      <c r="C6" s="134"/>
      <c r="D6" s="181"/>
      <c r="E6" s="181"/>
      <c r="F6" s="190"/>
      <c r="G6" s="190"/>
      <c r="H6" s="190"/>
      <c r="I6" s="134"/>
    </row>
    <row r="7" spans="1:9" s="166" customFormat="1" x14ac:dyDescent="0.2">
      <c r="A7" s="190" t="s">
        <v>66</v>
      </c>
      <c r="B7" s="190"/>
      <c r="C7" s="211" t="str">
        <f>'Krycí list'!E26</f>
        <v>Základní škola Ivanovice na Hané, okres Vyškov</v>
      </c>
      <c r="D7" s="212"/>
      <c r="E7" s="212"/>
      <c r="F7" s="190"/>
      <c r="G7" s="190"/>
      <c r="H7" s="190"/>
      <c r="I7" s="134"/>
    </row>
    <row r="8" spans="1:9" s="166" customFormat="1" x14ac:dyDescent="0.2">
      <c r="A8" s="190" t="s">
        <v>67</v>
      </c>
      <c r="B8" s="190"/>
      <c r="C8" s="211" t="str">
        <f>'Krycí list'!E28</f>
        <v xml:space="preserve"> </v>
      </c>
      <c r="D8" s="212"/>
      <c r="E8" s="181"/>
      <c r="F8" s="190"/>
      <c r="G8" s="190"/>
      <c r="H8" s="190"/>
      <c r="I8" s="134"/>
    </row>
    <row r="9" spans="1:9" s="166" customFormat="1" x14ac:dyDescent="0.2">
      <c r="A9" s="190" t="s">
        <v>68</v>
      </c>
      <c r="B9" s="190"/>
      <c r="C9" s="213">
        <f>'Krycí list'!O31</f>
        <v>0</v>
      </c>
      <c r="D9" s="212"/>
      <c r="E9" s="181"/>
      <c r="F9" s="190"/>
      <c r="G9" s="190"/>
      <c r="H9" s="190"/>
      <c r="I9" s="134"/>
    </row>
    <row r="10" spans="1:9" s="166" customFormat="1" x14ac:dyDescent="0.2">
      <c r="A10" s="190"/>
      <c r="B10" s="190"/>
      <c r="C10" s="190"/>
      <c r="D10" s="180"/>
      <c r="E10" s="180"/>
      <c r="F10" s="190"/>
      <c r="G10" s="190"/>
      <c r="H10" s="190"/>
      <c r="I10" s="190"/>
    </row>
    <row r="11" spans="1:9" s="188" customFormat="1" ht="50.25" customHeight="1" x14ac:dyDescent="0.2">
      <c r="A11" s="172" t="s">
        <v>73</v>
      </c>
      <c r="B11" s="135" t="s">
        <v>74</v>
      </c>
      <c r="C11" s="135" t="s">
        <v>75</v>
      </c>
      <c r="D11" s="135" t="s">
        <v>93</v>
      </c>
      <c r="E11" s="135" t="s">
        <v>90</v>
      </c>
      <c r="F11" s="135" t="s">
        <v>76</v>
      </c>
      <c r="G11" s="135" t="s">
        <v>77</v>
      </c>
      <c r="H11" s="135" t="s">
        <v>91</v>
      </c>
      <c r="I11" s="135" t="s">
        <v>92</v>
      </c>
    </row>
    <row r="12" spans="1:9" s="178" customFormat="1" x14ac:dyDescent="0.2">
      <c r="A12" s="173">
        <v>1</v>
      </c>
      <c r="B12" s="147">
        <v>2</v>
      </c>
      <c r="C12" s="147">
        <v>3</v>
      </c>
      <c r="D12" s="136">
        <v>4</v>
      </c>
      <c r="E12" s="136">
        <v>5</v>
      </c>
      <c r="F12" s="147">
        <v>6</v>
      </c>
      <c r="G12" s="147">
        <v>7</v>
      </c>
      <c r="H12" s="147">
        <v>8</v>
      </c>
      <c r="I12" s="147">
        <v>9</v>
      </c>
    </row>
    <row r="13" spans="1:9" x14ac:dyDescent="0.2">
      <c r="A13" s="174"/>
      <c r="B13" s="176"/>
      <c r="C13" s="176"/>
      <c r="D13" s="182"/>
      <c r="E13" s="151"/>
      <c r="F13" s="176"/>
      <c r="G13" s="174"/>
      <c r="H13" s="174"/>
      <c r="I13" s="174"/>
    </row>
    <row r="14" spans="1:9" s="137" customFormat="1" x14ac:dyDescent="0.2">
      <c r="A14" s="169"/>
      <c r="B14" s="144"/>
      <c r="C14" s="179"/>
      <c r="D14" s="183" t="s">
        <v>100</v>
      </c>
      <c r="E14" s="152" t="s">
        <v>119</v>
      </c>
      <c r="F14" s="179"/>
      <c r="G14" s="167"/>
      <c r="H14" s="167"/>
      <c r="I14" s="145">
        <f>SUBTOTAL(9,I15:I60)</f>
        <v>0</v>
      </c>
    </row>
    <row r="15" spans="1:9" s="133" customFormat="1" x14ac:dyDescent="0.2">
      <c r="A15" s="143"/>
      <c r="B15" s="138"/>
      <c r="C15" s="171"/>
      <c r="D15" s="184"/>
      <c r="E15" s="150" t="s">
        <v>98</v>
      </c>
      <c r="F15" s="171"/>
      <c r="G15" s="168"/>
      <c r="H15" s="168"/>
      <c r="I15" s="139">
        <f>SUBTOTAL(9,I16:I60)</f>
        <v>0</v>
      </c>
    </row>
    <row r="16" spans="1:9" s="133" customFormat="1" x14ac:dyDescent="0.2">
      <c r="A16" s="143">
        <v>1</v>
      </c>
      <c r="B16" s="138"/>
      <c r="C16" s="140" t="s">
        <v>95</v>
      </c>
      <c r="D16" s="197" t="s">
        <v>120</v>
      </c>
      <c r="E16" s="154" t="s">
        <v>121</v>
      </c>
      <c r="F16" s="140" t="s">
        <v>78</v>
      </c>
      <c r="G16" s="141">
        <v>1</v>
      </c>
      <c r="H16" s="142"/>
      <c r="I16" s="142">
        <f t="shared" ref="I16:I60" si="0">ROUND(G16*H16,2)</f>
        <v>0</v>
      </c>
    </row>
    <row r="17" spans="1:9" s="133" customFormat="1" x14ac:dyDescent="0.2">
      <c r="A17" s="143">
        <v>2</v>
      </c>
      <c r="B17" s="138"/>
      <c r="C17" s="140" t="s">
        <v>95</v>
      </c>
      <c r="D17" s="197" t="s">
        <v>120</v>
      </c>
      <c r="E17" s="154" t="s">
        <v>122</v>
      </c>
      <c r="F17" s="140" t="s">
        <v>78</v>
      </c>
      <c r="G17" s="141">
        <v>1</v>
      </c>
      <c r="H17" s="142"/>
      <c r="I17" s="142">
        <f t="shared" si="0"/>
        <v>0</v>
      </c>
    </row>
    <row r="18" spans="1:9" s="133" customFormat="1" x14ac:dyDescent="0.2">
      <c r="A18" s="143">
        <v>3</v>
      </c>
      <c r="B18" s="138"/>
      <c r="C18" s="140" t="s">
        <v>95</v>
      </c>
      <c r="D18" s="197" t="s">
        <v>120</v>
      </c>
      <c r="E18" s="154" t="s">
        <v>123</v>
      </c>
      <c r="F18" s="140" t="s">
        <v>78</v>
      </c>
      <c r="G18" s="141">
        <v>10</v>
      </c>
      <c r="H18" s="142"/>
      <c r="I18" s="142">
        <f t="shared" si="0"/>
        <v>0</v>
      </c>
    </row>
    <row r="19" spans="1:9" s="133" customFormat="1" x14ac:dyDescent="0.2">
      <c r="A19" s="143">
        <v>4</v>
      </c>
      <c r="B19" s="138"/>
      <c r="C19" s="140" t="s">
        <v>95</v>
      </c>
      <c r="D19" s="197" t="s">
        <v>120</v>
      </c>
      <c r="E19" s="154" t="s">
        <v>124</v>
      </c>
      <c r="F19" s="140" t="s">
        <v>78</v>
      </c>
      <c r="G19" s="141">
        <v>2</v>
      </c>
      <c r="H19" s="142"/>
      <c r="I19" s="142">
        <f t="shared" si="0"/>
        <v>0</v>
      </c>
    </row>
    <row r="20" spans="1:9" s="133" customFormat="1" x14ac:dyDescent="0.2">
      <c r="A20" s="143">
        <v>5</v>
      </c>
      <c r="B20" s="138"/>
      <c r="C20" s="140" t="s">
        <v>95</v>
      </c>
      <c r="D20" s="197" t="s">
        <v>120</v>
      </c>
      <c r="E20" s="154" t="s">
        <v>125</v>
      </c>
      <c r="F20" s="140" t="s">
        <v>78</v>
      </c>
      <c r="G20" s="141">
        <v>2</v>
      </c>
      <c r="H20" s="142"/>
      <c r="I20" s="142">
        <f t="shared" si="0"/>
        <v>0</v>
      </c>
    </row>
    <row r="21" spans="1:9" s="133" customFormat="1" x14ac:dyDescent="0.2">
      <c r="A21" s="143">
        <v>6</v>
      </c>
      <c r="B21" s="138"/>
      <c r="C21" s="140" t="s">
        <v>95</v>
      </c>
      <c r="D21" s="197" t="s">
        <v>120</v>
      </c>
      <c r="E21" s="154" t="s">
        <v>126</v>
      </c>
      <c r="F21" s="140" t="s">
        <v>78</v>
      </c>
      <c r="G21" s="141">
        <v>2</v>
      </c>
      <c r="H21" s="142"/>
      <c r="I21" s="142">
        <f t="shared" si="0"/>
        <v>0</v>
      </c>
    </row>
    <row r="22" spans="1:9" s="133" customFormat="1" x14ac:dyDescent="0.2">
      <c r="A22" s="143">
        <v>7</v>
      </c>
      <c r="B22" s="138"/>
      <c r="C22" s="140" t="s">
        <v>95</v>
      </c>
      <c r="D22" s="197" t="s">
        <v>120</v>
      </c>
      <c r="E22" s="154" t="s">
        <v>127</v>
      </c>
      <c r="F22" s="140" t="s">
        <v>78</v>
      </c>
      <c r="G22" s="141">
        <v>2</v>
      </c>
      <c r="H22" s="142"/>
      <c r="I22" s="142">
        <f t="shared" si="0"/>
        <v>0</v>
      </c>
    </row>
    <row r="23" spans="1:9" s="133" customFormat="1" x14ac:dyDescent="0.2">
      <c r="A23" s="143">
        <v>8</v>
      </c>
      <c r="B23" s="138"/>
      <c r="C23" s="140" t="s">
        <v>95</v>
      </c>
      <c r="D23" s="197" t="s">
        <v>120</v>
      </c>
      <c r="E23" s="154" t="s">
        <v>128</v>
      </c>
      <c r="F23" s="140" t="s">
        <v>78</v>
      </c>
      <c r="G23" s="141">
        <v>2</v>
      </c>
      <c r="H23" s="142"/>
      <c r="I23" s="142">
        <f t="shared" si="0"/>
        <v>0</v>
      </c>
    </row>
    <row r="24" spans="1:9" s="133" customFormat="1" x14ac:dyDescent="0.2">
      <c r="A24" s="143">
        <v>9</v>
      </c>
      <c r="B24" s="138"/>
      <c r="C24" s="140" t="s">
        <v>95</v>
      </c>
      <c r="D24" s="197" t="s">
        <v>120</v>
      </c>
      <c r="E24" s="154" t="s">
        <v>129</v>
      </c>
      <c r="F24" s="140" t="s">
        <v>78</v>
      </c>
      <c r="G24" s="141">
        <v>2</v>
      </c>
      <c r="H24" s="142"/>
      <c r="I24" s="142">
        <f t="shared" si="0"/>
        <v>0</v>
      </c>
    </row>
    <row r="25" spans="1:9" s="133" customFormat="1" x14ac:dyDescent="0.2">
      <c r="A25" s="143">
        <v>10</v>
      </c>
      <c r="B25" s="138"/>
      <c r="C25" s="140" t="s">
        <v>95</v>
      </c>
      <c r="D25" s="197" t="s">
        <v>120</v>
      </c>
      <c r="E25" s="154" t="s">
        <v>130</v>
      </c>
      <c r="F25" s="140" t="s">
        <v>78</v>
      </c>
      <c r="G25" s="141">
        <v>2</v>
      </c>
      <c r="H25" s="142"/>
      <c r="I25" s="142">
        <f t="shared" si="0"/>
        <v>0</v>
      </c>
    </row>
    <row r="26" spans="1:9" s="133" customFormat="1" x14ac:dyDescent="0.2">
      <c r="A26" s="143">
        <v>11</v>
      </c>
      <c r="B26" s="138"/>
      <c r="C26" s="140" t="s">
        <v>95</v>
      </c>
      <c r="D26" s="197" t="s">
        <v>120</v>
      </c>
      <c r="E26" s="154" t="s">
        <v>131</v>
      </c>
      <c r="F26" s="140" t="s">
        <v>78</v>
      </c>
      <c r="G26" s="141">
        <v>2</v>
      </c>
      <c r="H26" s="142"/>
      <c r="I26" s="142">
        <f t="shared" si="0"/>
        <v>0</v>
      </c>
    </row>
    <row r="27" spans="1:9" s="133" customFormat="1" x14ac:dyDescent="0.2">
      <c r="A27" s="143">
        <v>12</v>
      </c>
      <c r="B27" s="138"/>
      <c r="C27" s="140" t="s">
        <v>95</v>
      </c>
      <c r="D27" s="197" t="s">
        <v>120</v>
      </c>
      <c r="E27" s="154" t="s">
        <v>132</v>
      </c>
      <c r="F27" s="140" t="s">
        <v>78</v>
      </c>
      <c r="G27" s="141">
        <v>10</v>
      </c>
      <c r="H27" s="142"/>
      <c r="I27" s="142">
        <f t="shared" si="0"/>
        <v>0</v>
      </c>
    </row>
    <row r="28" spans="1:9" s="133" customFormat="1" x14ac:dyDescent="0.2">
      <c r="A28" s="143">
        <v>13</v>
      </c>
      <c r="B28" s="138"/>
      <c r="C28" s="140" t="s">
        <v>95</v>
      </c>
      <c r="D28" s="197" t="s">
        <v>120</v>
      </c>
      <c r="E28" s="154" t="s">
        <v>133</v>
      </c>
      <c r="F28" s="140" t="s">
        <v>78</v>
      </c>
      <c r="G28" s="141">
        <v>5</v>
      </c>
      <c r="H28" s="142"/>
      <c r="I28" s="142">
        <f t="shared" si="0"/>
        <v>0</v>
      </c>
    </row>
    <row r="29" spans="1:9" s="133" customFormat="1" x14ac:dyDescent="0.2">
      <c r="A29" s="143">
        <v>14</v>
      </c>
      <c r="B29" s="138"/>
      <c r="C29" s="140" t="s">
        <v>95</v>
      </c>
      <c r="D29" s="197" t="s">
        <v>120</v>
      </c>
      <c r="E29" s="154" t="s">
        <v>134</v>
      </c>
      <c r="F29" s="140" t="s">
        <v>78</v>
      </c>
      <c r="G29" s="141">
        <v>10</v>
      </c>
      <c r="H29" s="142"/>
      <c r="I29" s="142">
        <f t="shared" si="0"/>
        <v>0</v>
      </c>
    </row>
    <row r="30" spans="1:9" s="133" customFormat="1" x14ac:dyDescent="0.2">
      <c r="A30" s="143">
        <v>15</v>
      </c>
      <c r="B30" s="138"/>
      <c r="C30" s="140" t="s">
        <v>95</v>
      </c>
      <c r="D30" s="197" t="s">
        <v>120</v>
      </c>
      <c r="E30" s="154" t="s">
        <v>135</v>
      </c>
      <c r="F30" s="140" t="s">
        <v>78</v>
      </c>
      <c r="G30" s="141">
        <v>10</v>
      </c>
      <c r="H30" s="142"/>
      <c r="I30" s="142">
        <f t="shared" si="0"/>
        <v>0</v>
      </c>
    </row>
    <row r="31" spans="1:9" s="133" customFormat="1" x14ac:dyDescent="0.2">
      <c r="A31" s="143">
        <v>16</v>
      </c>
      <c r="B31" s="138"/>
      <c r="C31" s="140" t="s">
        <v>95</v>
      </c>
      <c r="D31" s="197" t="s">
        <v>120</v>
      </c>
      <c r="E31" s="154" t="s">
        <v>136</v>
      </c>
      <c r="F31" s="140" t="s">
        <v>78</v>
      </c>
      <c r="G31" s="141">
        <v>10</v>
      </c>
      <c r="H31" s="142"/>
      <c r="I31" s="142">
        <f t="shared" si="0"/>
        <v>0</v>
      </c>
    </row>
    <row r="32" spans="1:9" s="133" customFormat="1" x14ac:dyDescent="0.2">
      <c r="A32" s="143">
        <v>17</v>
      </c>
      <c r="B32" s="138"/>
      <c r="C32" s="140" t="s">
        <v>95</v>
      </c>
      <c r="D32" s="197" t="s">
        <v>120</v>
      </c>
      <c r="E32" s="154" t="s">
        <v>352</v>
      </c>
      <c r="F32" s="140" t="s">
        <v>78</v>
      </c>
      <c r="G32" s="141">
        <v>5</v>
      </c>
      <c r="H32" s="142"/>
      <c r="I32" s="142">
        <f t="shared" si="0"/>
        <v>0</v>
      </c>
    </row>
    <row r="33" spans="1:9" s="133" customFormat="1" x14ac:dyDescent="0.2">
      <c r="A33" s="143">
        <v>18</v>
      </c>
      <c r="B33" s="138"/>
      <c r="C33" s="140" t="s">
        <v>95</v>
      </c>
      <c r="D33" s="197" t="s">
        <v>120</v>
      </c>
      <c r="E33" s="154" t="s">
        <v>353</v>
      </c>
      <c r="F33" s="140" t="s">
        <v>78</v>
      </c>
      <c r="G33" s="141">
        <v>5</v>
      </c>
      <c r="H33" s="142"/>
      <c r="I33" s="142">
        <f t="shared" si="0"/>
        <v>0</v>
      </c>
    </row>
    <row r="34" spans="1:9" s="133" customFormat="1" x14ac:dyDescent="0.2">
      <c r="A34" s="143">
        <v>19</v>
      </c>
      <c r="B34" s="138"/>
      <c r="C34" s="140" t="s">
        <v>95</v>
      </c>
      <c r="D34" s="197" t="s">
        <v>120</v>
      </c>
      <c r="E34" s="154" t="s">
        <v>137</v>
      </c>
      <c r="F34" s="140" t="s">
        <v>78</v>
      </c>
      <c r="G34" s="141">
        <v>5</v>
      </c>
      <c r="H34" s="142"/>
      <c r="I34" s="142">
        <f t="shared" si="0"/>
        <v>0</v>
      </c>
    </row>
    <row r="35" spans="1:9" s="133" customFormat="1" x14ac:dyDescent="0.2">
      <c r="A35" s="143">
        <v>20</v>
      </c>
      <c r="B35" s="138"/>
      <c r="C35" s="140" t="s">
        <v>95</v>
      </c>
      <c r="D35" s="197" t="s">
        <v>120</v>
      </c>
      <c r="E35" s="154" t="s">
        <v>138</v>
      </c>
      <c r="F35" s="140" t="s">
        <v>78</v>
      </c>
      <c r="G35" s="141">
        <v>5</v>
      </c>
      <c r="H35" s="142"/>
      <c r="I35" s="142">
        <f t="shared" si="0"/>
        <v>0</v>
      </c>
    </row>
    <row r="36" spans="1:9" s="133" customFormat="1" x14ac:dyDescent="0.2">
      <c r="A36" s="143">
        <v>21</v>
      </c>
      <c r="B36" s="138"/>
      <c r="C36" s="140" t="s">
        <v>95</v>
      </c>
      <c r="D36" s="197" t="s">
        <v>120</v>
      </c>
      <c r="E36" s="154" t="s">
        <v>139</v>
      </c>
      <c r="F36" s="140" t="s">
        <v>78</v>
      </c>
      <c r="G36" s="141">
        <v>5</v>
      </c>
      <c r="H36" s="142"/>
      <c r="I36" s="142">
        <f t="shared" si="0"/>
        <v>0</v>
      </c>
    </row>
    <row r="37" spans="1:9" s="133" customFormat="1" x14ac:dyDescent="0.2">
      <c r="A37" s="143">
        <v>22</v>
      </c>
      <c r="B37" s="138"/>
      <c r="C37" s="140" t="s">
        <v>95</v>
      </c>
      <c r="D37" s="197" t="s">
        <v>120</v>
      </c>
      <c r="E37" s="154" t="s">
        <v>354</v>
      </c>
      <c r="F37" s="140" t="s">
        <v>78</v>
      </c>
      <c r="G37" s="141">
        <v>5</v>
      </c>
      <c r="H37" s="142"/>
      <c r="I37" s="142">
        <f t="shared" si="0"/>
        <v>0</v>
      </c>
    </row>
    <row r="38" spans="1:9" s="133" customFormat="1" x14ac:dyDescent="0.2">
      <c r="A38" s="143">
        <v>23</v>
      </c>
      <c r="B38" s="138"/>
      <c r="C38" s="140" t="s">
        <v>95</v>
      </c>
      <c r="D38" s="197" t="s">
        <v>120</v>
      </c>
      <c r="E38" s="154" t="s">
        <v>355</v>
      </c>
      <c r="F38" s="140" t="s">
        <v>78</v>
      </c>
      <c r="G38" s="141">
        <v>5</v>
      </c>
      <c r="H38" s="142"/>
      <c r="I38" s="142">
        <f t="shared" si="0"/>
        <v>0</v>
      </c>
    </row>
    <row r="39" spans="1:9" s="133" customFormat="1" x14ac:dyDescent="0.2">
      <c r="A39" s="143">
        <v>24</v>
      </c>
      <c r="B39" s="138"/>
      <c r="C39" s="140" t="s">
        <v>95</v>
      </c>
      <c r="D39" s="197" t="s">
        <v>120</v>
      </c>
      <c r="E39" s="154" t="s">
        <v>140</v>
      </c>
      <c r="F39" s="140" t="s">
        <v>78</v>
      </c>
      <c r="G39" s="141">
        <v>10</v>
      </c>
      <c r="H39" s="142"/>
      <c r="I39" s="142">
        <f t="shared" si="0"/>
        <v>0</v>
      </c>
    </row>
    <row r="40" spans="1:9" s="133" customFormat="1" x14ac:dyDescent="0.2">
      <c r="A40" s="143">
        <v>25</v>
      </c>
      <c r="B40" s="138"/>
      <c r="C40" s="140" t="s">
        <v>95</v>
      </c>
      <c r="D40" s="197" t="s">
        <v>120</v>
      </c>
      <c r="E40" s="154" t="s">
        <v>356</v>
      </c>
      <c r="F40" s="140" t="s">
        <v>78</v>
      </c>
      <c r="G40" s="141">
        <v>1</v>
      </c>
      <c r="H40" s="142"/>
      <c r="I40" s="142">
        <f t="shared" si="0"/>
        <v>0</v>
      </c>
    </row>
    <row r="41" spans="1:9" s="133" customFormat="1" x14ac:dyDescent="0.2">
      <c r="A41" s="143">
        <v>26</v>
      </c>
      <c r="B41" s="138"/>
      <c r="C41" s="140" t="s">
        <v>95</v>
      </c>
      <c r="D41" s="197" t="s">
        <v>120</v>
      </c>
      <c r="E41" s="153" t="s">
        <v>357</v>
      </c>
      <c r="F41" s="140" t="s">
        <v>78</v>
      </c>
      <c r="G41" s="141">
        <v>10</v>
      </c>
      <c r="H41" s="142"/>
      <c r="I41" s="142">
        <f t="shared" si="0"/>
        <v>0</v>
      </c>
    </row>
    <row r="42" spans="1:9" s="133" customFormat="1" x14ac:dyDescent="0.2">
      <c r="A42" s="143">
        <v>27</v>
      </c>
      <c r="B42" s="138"/>
      <c r="C42" s="140" t="s">
        <v>95</v>
      </c>
      <c r="D42" s="197" t="s">
        <v>120</v>
      </c>
      <c r="E42" s="153" t="s">
        <v>358</v>
      </c>
      <c r="F42" s="140" t="s">
        <v>78</v>
      </c>
      <c r="G42" s="141">
        <v>10</v>
      </c>
      <c r="H42" s="142"/>
      <c r="I42" s="142">
        <f t="shared" si="0"/>
        <v>0</v>
      </c>
    </row>
    <row r="43" spans="1:9" s="133" customFormat="1" x14ac:dyDescent="0.2">
      <c r="A43" s="143">
        <v>28</v>
      </c>
      <c r="B43" s="138"/>
      <c r="C43" s="140" t="s">
        <v>95</v>
      </c>
      <c r="D43" s="197" t="s">
        <v>120</v>
      </c>
      <c r="E43" s="153" t="s">
        <v>359</v>
      </c>
      <c r="F43" s="140" t="s">
        <v>78</v>
      </c>
      <c r="G43" s="141">
        <v>10</v>
      </c>
      <c r="H43" s="142"/>
      <c r="I43" s="142">
        <f t="shared" si="0"/>
        <v>0</v>
      </c>
    </row>
    <row r="44" spans="1:9" s="133" customFormat="1" x14ac:dyDescent="0.2">
      <c r="A44" s="143">
        <v>29</v>
      </c>
      <c r="B44" s="138"/>
      <c r="C44" s="140" t="s">
        <v>95</v>
      </c>
      <c r="D44" s="197" t="s">
        <v>120</v>
      </c>
      <c r="E44" s="153" t="s">
        <v>360</v>
      </c>
      <c r="F44" s="140" t="s">
        <v>78</v>
      </c>
      <c r="G44" s="141">
        <v>1</v>
      </c>
      <c r="H44" s="142"/>
      <c r="I44" s="142">
        <f t="shared" si="0"/>
        <v>0</v>
      </c>
    </row>
    <row r="45" spans="1:9" s="133" customFormat="1" x14ac:dyDescent="0.2">
      <c r="A45" s="143">
        <v>30</v>
      </c>
      <c r="B45" s="138"/>
      <c r="C45" s="140" t="s">
        <v>95</v>
      </c>
      <c r="D45" s="197" t="s">
        <v>120</v>
      </c>
      <c r="E45" s="154" t="s">
        <v>141</v>
      </c>
      <c r="F45" s="140" t="s">
        <v>78</v>
      </c>
      <c r="G45" s="141">
        <v>10</v>
      </c>
      <c r="H45" s="142"/>
      <c r="I45" s="142">
        <f t="shared" si="0"/>
        <v>0</v>
      </c>
    </row>
    <row r="46" spans="1:9" s="133" customFormat="1" x14ac:dyDescent="0.2">
      <c r="A46" s="143">
        <v>31</v>
      </c>
      <c r="B46" s="138"/>
      <c r="C46" s="140" t="s">
        <v>95</v>
      </c>
      <c r="D46" s="197" t="s">
        <v>120</v>
      </c>
      <c r="E46" s="154" t="s">
        <v>142</v>
      </c>
      <c r="F46" s="140" t="s">
        <v>78</v>
      </c>
      <c r="G46" s="141">
        <v>5</v>
      </c>
      <c r="H46" s="142"/>
      <c r="I46" s="142">
        <f t="shared" si="0"/>
        <v>0</v>
      </c>
    </row>
    <row r="47" spans="1:9" s="133" customFormat="1" x14ac:dyDescent="0.2">
      <c r="A47" s="143">
        <v>32</v>
      </c>
      <c r="B47" s="138"/>
      <c r="C47" s="140" t="s">
        <v>95</v>
      </c>
      <c r="D47" s="197" t="s">
        <v>120</v>
      </c>
      <c r="E47" s="154" t="s">
        <v>143</v>
      </c>
      <c r="F47" s="140" t="s">
        <v>78</v>
      </c>
      <c r="G47" s="141">
        <v>5</v>
      </c>
      <c r="H47" s="142"/>
      <c r="I47" s="142">
        <f t="shared" si="0"/>
        <v>0</v>
      </c>
    </row>
    <row r="48" spans="1:9" s="133" customFormat="1" x14ac:dyDescent="0.2">
      <c r="A48" s="143">
        <v>33</v>
      </c>
      <c r="B48" s="138"/>
      <c r="C48" s="140" t="s">
        <v>95</v>
      </c>
      <c r="D48" s="197" t="s">
        <v>120</v>
      </c>
      <c r="E48" s="154" t="s">
        <v>144</v>
      </c>
      <c r="F48" s="140" t="s">
        <v>78</v>
      </c>
      <c r="G48" s="141">
        <v>5</v>
      </c>
      <c r="H48" s="142"/>
      <c r="I48" s="142">
        <f t="shared" si="0"/>
        <v>0</v>
      </c>
    </row>
    <row r="49" spans="1:9" s="133" customFormat="1" x14ac:dyDescent="0.2">
      <c r="A49" s="143">
        <v>34</v>
      </c>
      <c r="B49" s="138"/>
      <c r="C49" s="140" t="s">
        <v>95</v>
      </c>
      <c r="D49" s="197" t="s">
        <v>120</v>
      </c>
      <c r="E49" s="154" t="s">
        <v>145</v>
      </c>
      <c r="F49" s="140" t="s">
        <v>78</v>
      </c>
      <c r="G49" s="141">
        <v>5</v>
      </c>
      <c r="H49" s="142"/>
      <c r="I49" s="142">
        <f t="shared" si="0"/>
        <v>0</v>
      </c>
    </row>
    <row r="50" spans="1:9" s="133" customFormat="1" x14ac:dyDescent="0.2">
      <c r="A50" s="143">
        <v>35</v>
      </c>
      <c r="B50" s="138"/>
      <c r="C50" s="140" t="s">
        <v>95</v>
      </c>
      <c r="D50" s="197" t="s">
        <v>120</v>
      </c>
      <c r="E50" s="154" t="s">
        <v>146</v>
      </c>
      <c r="F50" s="140" t="s">
        <v>78</v>
      </c>
      <c r="G50" s="141">
        <v>5</v>
      </c>
      <c r="H50" s="142"/>
      <c r="I50" s="142">
        <f t="shared" si="0"/>
        <v>0</v>
      </c>
    </row>
    <row r="51" spans="1:9" s="133" customFormat="1" x14ac:dyDescent="0.2">
      <c r="A51" s="143">
        <v>36</v>
      </c>
      <c r="B51" s="138"/>
      <c r="C51" s="140" t="s">
        <v>95</v>
      </c>
      <c r="D51" s="197" t="s">
        <v>120</v>
      </c>
      <c r="E51" s="154" t="s">
        <v>147</v>
      </c>
      <c r="F51" s="140" t="s">
        <v>78</v>
      </c>
      <c r="G51" s="141">
        <v>1</v>
      </c>
      <c r="H51" s="142"/>
      <c r="I51" s="142">
        <f t="shared" si="0"/>
        <v>0</v>
      </c>
    </row>
    <row r="52" spans="1:9" s="133" customFormat="1" ht="25.5" x14ac:dyDescent="0.2">
      <c r="A52" s="143">
        <v>37</v>
      </c>
      <c r="B52" s="138"/>
      <c r="C52" s="140" t="s">
        <v>95</v>
      </c>
      <c r="D52" s="197" t="s">
        <v>120</v>
      </c>
      <c r="E52" s="154" t="s">
        <v>361</v>
      </c>
      <c r="F52" s="140" t="s">
        <v>78</v>
      </c>
      <c r="G52" s="141">
        <v>1</v>
      </c>
      <c r="H52" s="142"/>
      <c r="I52" s="142">
        <f t="shared" si="0"/>
        <v>0</v>
      </c>
    </row>
    <row r="53" spans="1:9" s="133" customFormat="1" x14ac:dyDescent="0.2">
      <c r="A53" s="143">
        <v>38</v>
      </c>
      <c r="B53" s="138"/>
      <c r="C53" s="140" t="s">
        <v>95</v>
      </c>
      <c r="D53" s="197" t="s">
        <v>120</v>
      </c>
      <c r="E53" s="154" t="s">
        <v>148</v>
      </c>
      <c r="F53" s="140" t="s">
        <v>78</v>
      </c>
      <c r="G53" s="141">
        <v>5</v>
      </c>
      <c r="H53" s="142"/>
      <c r="I53" s="142">
        <f t="shared" si="0"/>
        <v>0</v>
      </c>
    </row>
    <row r="54" spans="1:9" s="133" customFormat="1" x14ac:dyDescent="0.2">
      <c r="A54" s="143">
        <v>39</v>
      </c>
      <c r="B54" s="138"/>
      <c r="C54" s="140" t="s">
        <v>95</v>
      </c>
      <c r="D54" s="197" t="s">
        <v>120</v>
      </c>
      <c r="E54" s="154" t="s">
        <v>149</v>
      </c>
      <c r="F54" s="140" t="s">
        <v>78</v>
      </c>
      <c r="G54" s="141">
        <v>5</v>
      </c>
      <c r="H54" s="142"/>
      <c r="I54" s="142">
        <f t="shared" si="0"/>
        <v>0</v>
      </c>
    </row>
    <row r="55" spans="1:9" s="133" customFormat="1" x14ac:dyDescent="0.2">
      <c r="A55" s="143">
        <v>40</v>
      </c>
      <c r="B55" s="138"/>
      <c r="C55" s="140" t="s">
        <v>95</v>
      </c>
      <c r="D55" s="197" t="s">
        <v>120</v>
      </c>
      <c r="E55" s="154" t="s">
        <v>150</v>
      </c>
      <c r="F55" s="140" t="s">
        <v>78</v>
      </c>
      <c r="G55" s="141">
        <v>5</v>
      </c>
      <c r="H55" s="142"/>
      <c r="I55" s="142">
        <f t="shared" si="0"/>
        <v>0</v>
      </c>
    </row>
    <row r="56" spans="1:9" s="133" customFormat="1" x14ac:dyDescent="0.2">
      <c r="A56" s="143">
        <v>41</v>
      </c>
      <c r="B56" s="138"/>
      <c r="C56" s="140" t="s">
        <v>95</v>
      </c>
      <c r="D56" s="197" t="s">
        <v>120</v>
      </c>
      <c r="E56" s="154" t="s">
        <v>151</v>
      </c>
      <c r="F56" s="140" t="s">
        <v>78</v>
      </c>
      <c r="G56" s="141">
        <v>10</v>
      </c>
      <c r="H56" s="142"/>
      <c r="I56" s="142">
        <f t="shared" si="0"/>
        <v>0</v>
      </c>
    </row>
    <row r="57" spans="1:9" s="133" customFormat="1" x14ac:dyDescent="0.2">
      <c r="A57" s="143">
        <v>42</v>
      </c>
      <c r="B57" s="138"/>
      <c r="C57" s="140" t="s">
        <v>95</v>
      </c>
      <c r="D57" s="197" t="s">
        <v>120</v>
      </c>
      <c r="E57" s="154" t="s">
        <v>152</v>
      </c>
      <c r="F57" s="140" t="s">
        <v>78</v>
      </c>
      <c r="G57" s="141">
        <v>10</v>
      </c>
      <c r="H57" s="142"/>
      <c r="I57" s="142">
        <f t="shared" si="0"/>
        <v>0</v>
      </c>
    </row>
    <row r="58" spans="1:9" s="133" customFormat="1" x14ac:dyDescent="0.2">
      <c r="A58" s="143">
        <v>43</v>
      </c>
      <c r="B58" s="138"/>
      <c r="C58" s="140" t="s">
        <v>95</v>
      </c>
      <c r="D58" s="197" t="s">
        <v>120</v>
      </c>
      <c r="E58" s="154" t="s">
        <v>153</v>
      </c>
      <c r="F58" s="140" t="s">
        <v>78</v>
      </c>
      <c r="G58" s="141">
        <v>1</v>
      </c>
      <c r="H58" s="142"/>
      <c r="I58" s="142">
        <f t="shared" si="0"/>
        <v>0</v>
      </c>
    </row>
    <row r="59" spans="1:9" s="133" customFormat="1" x14ac:dyDescent="0.2">
      <c r="A59" s="143">
        <v>44</v>
      </c>
      <c r="B59" s="138"/>
      <c r="C59" s="140" t="s">
        <v>95</v>
      </c>
      <c r="D59" s="197" t="s">
        <v>120</v>
      </c>
      <c r="E59" s="154" t="s">
        <v>154</v>
      </c>
      <c r="F59" s="140" t="s">
        <v>78</v>
      </c>
      <c r="G59" s="141">
        <v>1</v>
      </c>
      <c r="H59" s="142"/>
      <c r="I59" s="142">
        <f t="shared" si="0"/>
        <v>0</v>
      </c>
    </row>
    <row r="60" spans="1:9" s="133" customFormat="1" x14ac:dyDescent="0.2">
      <c r="A60" s="143">
        <v>45</v>
      </c>
      <c r="B60" s="138"/>
      <c r="C60" s="140" t="s">
        <v>95</v>
      </c>
      <c r="D60" s="197" t="s">
        <v>120</v>
      </c>
      <c r="E60" s="154" t="s">
        <v>155</v>
      </c>
      <c r="F60" s="140" t="s">
        <v>78</v>
      </c>
      <c r="G60" s="141">
        <v>1</v>
      </c>
      <c r="H60" s="142"/>
      <c r="I60" s="142">
        <f t="shared" si="0"/>
        <v>0</v>
      </c>
    </row>
    <row r="61" spans="1:9" x14ac:dyDescent="0.2">
      <c r="A61" s="170"/>
      <c r="B61" s="177"/>
      <c r="C61" s="177"/>
      <c r="D61" s="185"/>
      <c r="E61" s="155" t="s">
        <v>94</v>
      </c>
      <c r="F61" s="177"/>
      <c r="G61" s="187"/>
      <c r="H61" s="187"/>
      <c r="I61" s="146">
        <f>SUBTOTAL(9,I14:I60)</f>
        <v>0</v>
      </c>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56" fitToHeight="999" orientation="landscape" errors="blank"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file>

<file path=customXml/itemProps1.xml><?xml version="1.0" encoding="utf-8"?>
<ds:datastoreItem xmlns:ds="http://schemas.openxmlformats.org/officeDocument/2006/customXml" ds:itemID="{1A117082-AE84-45DC-B4B1-E854891D3B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15</vt:i4>
      </vt:variant>
    </vt:vector>
  </HeadingPairs>
  <TitlesOfParts>
    <vt:vector size="25" baseType="lpstr">
      <vt:lpstr>Krycí list</vt:lpstr>
      <vt:lpstr>Rekapitulace</vt:lpstr>
      <vt:lpstr>Cvičná kuchyň 0.36</vt:lpstr>
      <vt:lpstr>Jazyková učebna 0.39</vt:lpstr>
      <vt:lpstr>Učebna přírodopisu 1.10</vt:lpstr>
      <vt:lpstr>Kabinet informatiky 1.16</vt:lpstr>
      <vt:lpstr>Učebna fyziky 2.6</vt:lpstr>
      <vt:lpstr>Učebna chemie 2.10</vt:lpstr>
      <vt:lpstr>Kabinet chemie 2.11</vt:lpstr>
      <vt:lpstr>#Figury</vt:lpstr>
      <vt:lpstr>'Cvičná kuchyň 0.36'!Názvy_tisku</vt:lpstr>
      <vt:lpstr>'Jazyková učebna 0.39'!Názvy_tisku</vt:lpstr>
      <vt:lpstr>'Kabinet chemie 2.11'!Názvy_tisku</vt:lpstr>
      <vt:lpstr>'Kabinet informatiky 1.16'!Názvy_tisku</vt:lpstr>
      <vt:lpstr>Rekapitulace!Názvy_tisku</vt:lpstr>
      <vt:lpstr>'Učebna fyziky 2.6'!Názvy_tisku</vt:lpstr>
      <vt:lpstr>'Učebna chemie 2.10'!Názvy_tisku</vt:lpstr>
      <vt:lpstr>'Učebna přírodopisu 1.10'!Názvy_tisku</vt:lpstr>
      <vt:lpstr>'Cvičná kuchyň 0.36'!Oblast_tisku</vt:lpstr>
      <vt:lpstr>'Jazyková učebna 0.39'!Oblast_tisku</vt:lpstr>
      <vt:lpstr>'Kabinet chemie 2.11'!Oblast_tisku</vt:lpstr>
      <vt:lpstr>'Kabinet informatiky 1.16'!Oblast_tisku</vt:lpstr>
      <vt:lpstr>'Učebna fyziky 2.6'!Oblast_tisku</vt:lpstr>
      <vt:lpstr>'Učebna chemie 2.10'!Oblast_tisku</vt:lpstr>
      <vt:lpstr>'Učebna přírodopisu 1.10'!Oblast_tisku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dc:creator>
  <cp:lastModifiedBy>Sebastian Fenyk</cp:lastModifiedBy>
  <cp:lastPrinted>2019-11-21T13:12:23Z</cp:lastPrinted>
  <dcterms:created xsi:type="dcterms:W3CDTF">2006-04-27T05:25:48Z</dcterms:created>
  <dcterms:modified xsi:type="dcterms:W3CDTF">2025-04-28T12:53:29Z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1029	1029</vt:lpwstr>
  </property>
</Properties>
</file>