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S:\Technicka dokumentace\Technická řešení\Projekty PASCO a ROBOTEL\Vzorové projekty škol\ZŠ Ivanovice na Hané\21DEPRJ00198\PR3_odevzdaná - revize 5\Výkazy pro agenturu\"/>
    </mc:Choice>
  </mc:AlternateContent>
  <xr:revisionPtr revIDLastSave="0" documentId="13_ncr:1_{0D9C56CF-EE8E-4F11-8FC5-2885FE56A89C}" xr6:coauthVersionLast="47" xr6:coauthVersionMax="47" xr10:uidLastSave="{00000000-0000-0000-0000-000000000000}"/>
  <bookViews>
    <workbookView xWindow="2340" yWindow="2340" windowWidth="38700" windowHeight="15345" tabRatio="879" xr2:uid="{00000000-000D-0000-FFFF-FFFF00000000}"/>
  </bookViews>
  <sheets>
    <sheet name="Krycí list" sheetId="1" r:id="rId1"/>
    <sheet name="Rekapitulace" sheetId="2" r:id="rId2"/>
    <sheet name="Cvičná kuchyň 0.36" sheetId="7" r:id="rId3"/>
    <sheet name="Jazyková učebna 0.39" sheetId="8" r:id="rId4"/>
    <sheet name="Učebna přírodopisu 1.10" sheetId="9" r:id="rId5"/>
    <sheet name="Kabinet informatiky 1.16" sheetId="10" r:id="rId6"/>
    <sheet name="Učebna fyziky 2.6" sheetId="11" r:id="rId7"/>
    <sheet name="Učebna chemie 2.10" sheetId="12" r:id="rId8"/>
    <sheet name="Kabinet chemie 2.11" sheetId="13" r:id="rId9"/>
    <sheet name="#Figury" sheetId="4" state="hidden" r:id="rId10"/>
  </sheets>
  <definedNames>
    <definedName name="_xlnm.Print_Titles" localSheetId="2">'Cvičná kuchyň 0.36'!$11:$13</definedName>
    <definedName name="_xlnm.Print_Titles" localSheetId="3">'Jazyková učebna 0.39'!$11:$13</definedName>
    <definedName name="_xlnm.Print_Titles" localSheetId="8">'Kabinet chemie 2.11'!$11:$13</definedName>
    <definedName name="_xlnm.Print_Titles" localSheetId="5">'Kabinet informatiky 1.16'!$11:$13</definedName>
    <definedName name="_xlnm.Print_Titles" localSheetId="1">Rekapitulace!$11:$13</definedName>
    <definedName name="_xlnm.Print_Titles" localSheetId="6">'Učebna fyziky 2.6'!$11:$13</definedName>
    <definedName name="_xlnm.Print_Titles" localSheetId="7">'Učebna chemie 2.10'!$11:$13</definedName>
    <definedName name="_xlnm.Print_Titles" localSheetId="4">'Učebna přírodopisu 1.10'!$11:$13</definedName>
    <definedName name="_xlnm.Print_Area" localSheetId="2">'Cvičná kuchyň 0.36'!$A$1:$I$17</definedName>
    <definedName name="_xlnm.Print_Area" localSheetId="3">'Jazyková učebna 0.39'!$A$1:$I$29</definedName>
    <definedName name="_xlnm.Print_Area" localSheetId="8">'Kabinet chemie 2.11'!$A$1:$I$61</definedName>
    <definedName name="_xlnm.Print_Area" localSheetId="5">'Kabinet informatiky 1.16'!$A$1:$I$28</definedName>
    <definedName name="_xlnm.Print_Area" localSheetId="6">'Učebna fyziky 2.6'!$A$1:$I$75</definedName>
    <definedName name="_xlnm.Print_Area" localSheetId="7">'Učebna chemie 2.10'!$A$1:$I$50</definedName>
    <definedName name="_xlnm.Print_Area" localSheetId="4">'Učebna přírodopisu 1.10'!$A$1:$I$49</definedName>
    <definedName name="Z_65E3123D_ED26_44E3_A414_09EEEF825484_.wvu.Cols" localSheetId="2" hidden="1">'Cvičná kuchyň 0.36'!#REF!,'Cvičná kuchyň 0.36'!#REF!,'Cvičná kuchyň 0.36'!#REF!</definedName>
    <definedName name="Z_65E3123D_ED26_44E3_A414_09EEEF825484_.wvu.Cols" localSheetId="3" hidden="1">'Jazyková učebna 0.39'!#REF!,'Jazyková učebna 0.39'!#REF!,'Jazyková učebna 0.39'!#REF!</definedName>
    <definedName name="Z_65E3123D_ED26_44E3_A414_09EEEF825484_.wvu.Cols" localSheetId="8" hidden="1">'Kabinet chemie 2.11'!#REF!,'Kabinet chemie 2.11'!#REF!,'Kabinet chemie 2.11'!#REF!</definedName>
    <definedName name="Z_65E3123D_ED26_44E3_A414_09EEEF825484_.wvu.Cols" localSheetId="5" hidden="1">'Kabinet informatiky 1.16'!#REF!,'Kabinet informatiky 1.16'!#REF!,'Kabinet informatiky 1.16'!#REF!</definedName>
    <definedName name="Z_65E3123D_ED26_44E3_A414_09EEEF825484_.wvu.Cols" localSheetId="1" hidden="1">Rekapitulace!#REF!</definedName>
    <definedName name="Z_65E3123D_ED26_44E3_A414_09EEEF825484_.wvu.Cols" localSheetId="6" hidden="1">'Učebna fyziky 2.6'!#REF!,'Učebna fyziky 2.6'!#REF!,'Učebna fyziky 2.6'!#REF!</definedName>
    <definedName name="Z_65E3123D_ED26_44E3_A414_09EEEF825484_.wvu.Cols" localSheetId="7" hidden="1">'Učebna chemie 2.10'!#REF!,'Učebna chemie 2.10'!#REF!,'Učebna chemie 2.10'!#REF!</definedName>
    <definedName name="Z_65E3123D_ED26_44E3_A414_09EEEF825484_.wvu.Cols" localSheetId="4" hidden="1">'Učebna přírodopisu 1.10'!#REF!,'Učebna přírodopisu 1.10'!#REF!,'Učebna přírodopisu 1.10'!#REF!</definedName>
    <definedName name="Z_65E3123D_ED26_44E3_A414_09EEEF825484_.wvu.PrintArea" localSheetId="2" hidden="1">'Cvičná kuchyň 0.36'!$A$1:$I$17</definedName>
    <definedName name="Z_65E3123D_ED26_44E3_A414_09EEEF825484_.wvu.PrintArea" localSheetId="3" hidden="1">'Jazyková učebna 0.39'!$A$1:$I$29</definedName>
    <definedName name="Z_65E3123D_ED26_44E3_A414_09EEEF825484_.wvu.PrintArea" localSheetId="8" hidden="1">'Kabinet chemie 2.11'!$A$1:$I$61</definedName>
    <definedName name="Z_65E3123D_ED26_44E3_A414_09EEEF825484_.wvu.PrintArea" localSheetId="5" hidden="1">'Kabinet informatiky 1.16'!$A$1:$I$28</definedName>
    <definedName name="Z_65E3123D_ED26_44E3_A414_09EEEF825484_.wvu.PrintArea" localSheetId="6" hidden="1">'Učebna fyziky 2.6'!$A$1:$I$75</definedName>
    <definedName name="Z_65E3123D_ED26_44E3_A414_09EEEF825484_.wvu.PrintArea" localSheetId="7" hidden="1">'Učebna chemie 2.10'!$A$1:$I$50</definedName>
    <definedName name="Z_65E3123D_ED26_44E3_A414_09EEEF825484_.wvu.PrintArea" localSheetId="4" hidden="1">'Učebna přírodopisu 1.10'!$A$1:$I$49</definedName>
    <definedName name="Z_65E3123D_ED26_44E3_A414_09EEEF825484_.wvu.PrintTitles" localSheetId="2" hidden="1">'Cvičná kuchyň 0.36'!$11:$13</definedName>
    <definedName name="Z_65E3123D_ED26_44E3_A414_09EEEF825484_.wvu.PrintTitles" localSheetId="3" hidden="1">'Jazyková učebna 0.39'!$11:$13</definedName>
    <definedName name="Z_65E3123D_ED26_44E3_A414_09EEEF825484_.wvu.PrintTitles" localSheetId="8" hidden="1">'Kabinet chemie 2.11'!$11:$13</definedName>
    <definedName name="Z_65E3123D_ED26_44E3_A414_09EEEF825484_.wvu.PrintTitles" localSheetId="5" hidden="1">'Kabinet informatiky 1.16'!$11:$13</definedName>
    <definedName name="Z_65E3123D_ED26_44E3_A414_09EEEF825484_.wvu.PrintTitles" localSheetId="1" hidden="1">Rekapitulace!$11:$13</definedName>
    <definedName name="Z_65E3123D_ED26_44E3_A414_09EEEF825484_.wvu.PrintTitles" localSheetId="6" hidden="1">'Učebna fyziky 2.6'!$11:$13</definedName>
    <definedName name="Z_65E3123D_ED26_44E3_A414_09EEEF825484_.wvu.PrintTitles" localSheetId="7" hidden="1">'Učebna chemie 2.10'!$11:$13</definedName>
    <definedName name="Z_65E3123D_ED26_44E3_A414_09EEEF825484_.wvu.PrintTitles" localSheetId="4" hidden="1">'Učebna přírodopisu 1.10'!$11:$13</definedName>
    <definedName name="Z_65E3123D_ED26_44E3_A414_09EEEF825484_.wvu.Rows" localSheetId="2"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65E3123D_ED26_44E3_A414_09EEEF825484_.wvu.Rows" localSheetId="3"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65E3123D_ED26_44E3_A414_09EEEF825484_.wvu.Rows" localSheetId="8"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65E3123D_ED26_44E3_A414_09EEEF825484_.wvu.Rows" localSheetId="5"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65E3123D_ED26_44E3_A414_09EEEF825484_.wvu.Rows" localSheetId="0" hidden="1">'Krycí list'!$1:$1,'Krycí list'!$3:$3,'Krycí list'!$6:$6,'Krycí list'!$8:$8,'Krycí list'!$10:$24</definedName>
    <definedName name="Z_65E3123D_ED26_44E3_A414_09EEEF825484_.wvu.Rows" localSheetId="6"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65E3123D_ED26_44E3_A414_09EEEF825484_.wvu.Rows" localSheetId="7"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65E3123D_ED26_44E3_A414_09EEEF825484_.wvu.Rows" localSheetId="4"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 name="Z_82B4F4D9_5370_4303_A97E_2A49E01AF629_.wvu.Cols" localSheetId="2" hidden="1">'Cvičná kuchyň 0.36'!#REF!,'Cvičná kuchyň 0.36'!#REF!,'Cvičná kuchyň 0.36'!#REF!</definedName>
    <definedName name="Z_82B4F4D9_5370_4303_A97E_2A49E01AF629_.wvu.Cols" localSheetId="3" hidden="1">'Jazyková učebna 0.39'!#REF!,'Jazyková učebna 0.39'!#REF!,'Jazyková učebna 0.39'!#REF!</definedName>
    <definedName name="Z_82B4F4D9_5370_4303_A97E_2A49E01AF629_.wvu.Cols" localSheetId="8" hidden="1">'Kabinet chemie 2.11'!#REF!,'Kabinet chemie 2.11'!#REF!,'Kabinet chemie 2.11'!#REF!</definedName>
    <definedName name="Z_82B4F4D9_5370_4303_A97E_2A49E01AF629_.wvu.Cols" localSheetId="5" hidden="1">'Kabinet informatiky 1.16'!#REF!,'Kabinet informatiky 1.16'!#REF!,'Kabinet informatiky 1.16'!#REF!</definedName>
    <definedName name="Z_82B4F4D9_5370_4303_A97E_2A49E01AF629_.wvu.Cols" localSheetId="1" hidden="1">Rekapitulace!#REF!</definedName>
    <definedName name="Z_82B4F4D9_5370_4303_A97E_2A49E01AF629_.wvu.Cols" localSheetId="6" hidden="1">'Učebna fyziky 2.6'!#REF!,'Učebna fyziky 2.6'!#REF!,'Učebna fyziky 2.6'!#REF!</definedName>
    <definedName name="Z_82B4F4D9_5370_4303_A97E_2A49E01AF629_.wvu.Cols" localSheetId="7" hidden="1">'Učebna chemie 2.10'!#REF!,'Učebna chemie 2.10'!#REF!,'Učebna chemie 2.10'!#REF!</definedName>
    <definedName name="Z_82B4F4D9_5370_4303_A97E_2A49E01AF629_.wvu.Cols" localSheetId="4" hidden="1">'Učebna přírodopisu 1.10'!#REF!,'Učebna přírodopisu 1.10'!#REF!,'Učebna přírodopisu 1.10'!#REF!</definedName>
    <definedName name="Z_82B4F4D9_5370_4303_A97E_2A49E01AF629_.wvu.PrintArea" localSheetId="2" hidden="1">'Cvičná kuchyň 0.36'!$A$1:$I$17</definedName>
    <definedName name="Z_82B4F4D9_5370_4303_A97E_2A49E01AF629_.wvu.PrintArea" localSheetId="3" hidden="1">'Jazyková učebna 0.39'!$A$1:$I$29</definedName>
    <definedName name="Z_82B4F4D9_5370_4303_A97E_2A49E01AF629_.wvu.PrintArea" localSheetId="8" hidden="1">'Kabinet chemie 2.11'!$A$1:$I$61</definedName>
    <definedName name="Z_82B4F4D9_5370_4303_A97E_2A49E01AF629_.wvu.PrintArea" localSheetId="5" hidden="1">'Kabinet informatiky 1.16'!$A$1:$I$28</definedName>
    <definedName name="Z_82B4F4D9_5370_4303_A97E_2A49E01AF629_.wvu.PrintArea" localSheetId="6" hidden="1">'Učebna fyziky 2.6'!$A$1:$I$75</definedName>
    <definedName name="Z_82B4F4D9_5370_4303_A97E_2A49E01AF629_.wvu.PrintArea" localSheetId="7" hidden="1">'Učebna chemie 2.10'!$A$1:$I$50</definedName>
    <definedName name="Z_82B4F4D9_5370_4303_A97E_2A49E01AF629_.wvu.PrintArea" localSheetId="4" hidden="1">'Učebna přírodopisu 1.10'!$A$1:$I$49</definedName>
    <definedName name="Z_82B4F4D9_5370_4303_A97E_2A49E01AF629_.wvu.PrintTitles" localSheetId="2" hidden="1">'Cvičná kuchyň 0.36'!$11:$13</definedName>
    <definedName name="Z_82B4F4D9_5370_4303_A97E_2A49E01AF629_.wvu.PrintTitles" localSheetId="3" hidden="1">'Jazyková učebna 0.39'!$11:$13</definedName>
    <definedName name="Z_82B4F4D9_5370_4303_A97E_2A49E01AF629_.wvu.PrintTitles" localSheetId="8" hidden="1">'Kabinet chemie 2.11'!$11:$13</definedName>
    <definedName name="Z_82B4F4D9_5370_4303_A97E_2A49E01AF629_.wvu.PrintTitles" localSheetId="5" hidden="1">'Kabinet informatiky 1.16'!$11:$13</definedName>
    <definedName name="Z_82B4F4D9_5370_4303_A97E_2A49E01AF629_.wvu.PrintTitles" localSheetId="1" hidden="1">Rekapitulace!$11:$13</definedName>
    <definedName name="Z_82B4F4D9_5370_4303_A97E_2A49E01AF629_.wvu.PrintTitles" localSheetId="6" hidden="1">'Učebna fyziky 2.6'!$11:$13</definedName>
    <definedName name="Z_82B4F4D9_5370_4303_A97E_2A49E01AF629_.wvu.PrintTitles" localSheetId="7" hidden="1">'Učebna chemie 2.10'!$11:$13</definedName>
    <definedName name="Z_82B4F4D9_5370_4303_A97E_2A49E01AF629_.wvu.PrintTitles" localSheetId="4" hidden="1">'Učebna přírodopisu 1.10'!$11:$13</definedName>
    <definedName name="Z_82B4F4D9_5370_4303_A97E_2A49E01AF629_.wvu.Rows" localSheetId="2"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82B4F4D9_5370_4303_A97E_2A49E01AF629_.wvu.Rows" localSheetId="3"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82B4F4D9_5370_4303_A97E_2A49E01AF629_.wvu.Rows" localSheetId="8"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82B4F4D9_5370_4303_A97E_2A49E01AF629_.wvu.Rows" localSheetId="5"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82B4F4D9_5370_4303_A97E_2A49E01AF629_.wvu.Rows" localSheetId="0" hidden="1">'Krycí list'!$1:$1,'Krycí list'!$3:$3,'Krycí list'!$6:$6,'Krycí list'!$8:$8,'Krycí list'!$10:$24</definedName>
    <definedName name="Z_82B4F4D9_5370_4303_A97E_2A49E01AF629_.wvu.Rows" localSheetId="6"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82B4F4D9_5370_4303_A97E_2A49E01AF629_.wvu.Rows" localSheetId="7"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82B4F4D9_5370_4303_A97E_2A49E01AF629_.wvu.Rows" localSheetId="4"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 name="Z_D6CFA044_0C8C_4ECE_96A2_AFF3DD5E0425_.wvu.Cols" localSheetId="2" hidden="1">'Cvičná kuchyň 0.36'!#REF!,'Cvičná kuchyň 0.36'!#REF!,'Cvičná kuchyň 0.36'!#REF!</definedName>
    <definedName name="Z_D6CFA044_0C8C_4ECE_96A2_AFF3DD5E0425_.wvu.Cols" localSheetId="3" hidden="1">'Jazyková učebna 0.39'!#REF!,'Jazyková učebna 0.39'!#REF!,'Jazyková učebna 0.39'!#REF!</definedName>
    <definedName name="Z_D6CFA044_0C8C_4ECE_96A2_AFF3DD5E0425_.wvu.Cols" localSheetId="8" hidden="1">'Kabinet chemie 2.11'!#REF!,'Kabinet chemie 2.11'!#REF!,'Kabinet chemie 2.11'!#REF!</definedName>
    <definedName name="Z_D6CFA044_0C8C_4ECE_96A2_AFF3DD5E0425_.wvu.Cols" localSheetId="5" hidden="1">'Kabinet informatiky 1.16'!#REF!,'Kabinet informatiky 1.16'!#REF!,'Kabinet informatiky 1.16'!#REF!</definedName>
    <definedName name="Z_D6CFA044_0C8C_4ECE_96A2_AFF3DD5E0425_.wvu.Cols" localSheetId="1" hidden="1">Rekapitulace!#REF!</definedName>
    <definedName name="Z_D6CFA044_0C8C_4ECE_96A2_AFF3DD5E0425_.wvu.Cols" localSheetId="6" hidden="1">'Učebna fyziky 2.6'!#REF!,'Učebna fyziky 2.6'!#REF!,'Učebna fyziky 2.6'!#REF!</definedName>
    <definedName name="Z_D6CFA044_0C8C_4ECE_96A2_AFF3DD5E0425_.wvu.Cols" localSheetId="7" hidden="1">'Učebna chemie 2.10'!#REF!,'Učebna chemie 2.10'!#REF!,'Učebna chemie 2.10'!#REF!</definedName>
    <definedName name="Z_D6CFA044_0C8C_4ECE_96A2_AFF3DD5E0425_.wvu.Cols" localSheetId="4" hidden="1">'Učebna přírodopisu 1.10'!#REF!,'Učebna přírodopisu 1.10'!#REF!,'Učebna přírodopisu 1.10'!#REF!</definedName>
    <definedName name="Z_D6CFA044_0C8C_4ECE_96A2_AFF3DD5E0425_.wvu.PrintArea" localSheetId="2" hidden="1">'Cvičná kuchyň 0.36'!$A$1:$I$17</definedName>
    <definedName name="Z_D6CFA044_0C8C_4ECE_96A2_AFF3DD5E0425_.wvu.PrintArea" localSheetId="3" hidden="1">'Jazyková učebna 0.39'!$A$1:$I$29</definedName>
    <definedName name="Z_D6CFA044_0C8C_4ECE_96A2_AFF3DD5E0425_.wvu.PrintArea" localSheetId="8" hidden="1">'Kabinet chemie 2.11'!$A$1:$I$61</definedName>
    <definedName name="Z_D6CFA044_0C8C_4ECE_96A2_AFF3DD5E0425_.wvu.PrintArea" localSheetId="5" hidden="1">'Kabinet informatiky 1.16'!$A$1:$I$28</definedName>
    <definedName name="Z_D6CFA044_0C8C_4ECE_96A2_AFF3DD5E0425_.wvu.PrintArea" localSheetId="6" hidden="1">'Učebna fyziky 2.6'!$A$1:$I$75</definedName>
    <definedName name="Z_D6CFA044_0C8C_4ECE_96A2_AFF3DD5E0425_.wvu.PrintArea" localSheetId="7" hidden="1">'Učebna chemie 2.10'!$A$1:$I$50</definedName>
    <definedName name="Z_D6CFA044_0C8C_4ECE_96A2_AFF3DD5E0425_.wvu.PrintArea" localSheetId="4" hidden="1">'Učebna přírodopisu 1.10'!$A$1:$I$49</definedName>
    <definedName name="Z_D6CFA044_0C8C_4ECE_96A2_AFF3DD5E0425_.wvu.PrintTitles" localSheetId="2" hidden="1">'Cvičná kuchyň 0.36'!$11:$13</definedName>
    <definedName name="Z_D6CFA044_0C8C_4ECE_96A2_AFF3DD5E0425_.wvu.PrintTitles" localSheetId="3" hidden="1">'Jazyková učebna 0.39'!$11:$13</definedName>
    <definedName name="Z_D6CFA044_0C8C_4ECE_96A2_AFF3DD5E0425_.wvu.PrintTitles" localSheetId="8" hidden="1">'Kabinet chemie 2.11'!$11:$13</definedName>
    <definedName name="Z_D6CFA044_0C8C_4ECE_96A2_AFF3DD5E0425_.wvu.PrintTitles" localSheetId="5" hidden="1">'Kabinet informatiky 1.16'!$11:$13</definedName>
    <definedName name="Z_D6CFA044_0C8C_4ECE_96A2_AFF3DD5E0425_.wvu.PrintTitles" localSheetId="1" hidden="1">Rekapitulace!$11:$13</definedName>
    <definedName name="Z_D6CFA044_0C8C_4ECE_96A2_AFF3DD5E0425_.wvu.PrintTitles" localSheetId="6" hidden="1">'Učebna fyziky 2.6'!$11:$13</definedName>
    <definedName name="Z_D6CFA044_0C8C_4ECE_96A2_AFF3DD5E0425_.wvu.PrintTitles" localSheetId="7" hidden="1">'Učebna chemie 2.10'!$11:$13</definedName>
    <definedName name="Z_D6CFA044_0C8C_4ECE_96A2_AFF3DD5E0425_.wvu.PrintTitles" localSheetId="4" hidden="1">'Učebna přírodopisu 1.10'!$11:$13</definedName>
    <definedName name="Z_D6CFA044_0C8C_4ECE_96A2_AFF3DD5E0425_.wvu.Rows" localSheetId="2" hidden="1">'Cvičná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0.36'!#REF!,'Cvičná kuchyň 0.36'!#REF!</definedName>
    <definedName name="Z_D6CFA044_0C8C_4ECE_96A2_AFF3DD5E0425_.wvu.Rows" localSheetId="3" hidden="1">'Jazyková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0.39'!#REF!,'Jazyková učebna 0.39'!#REF!</definedName>
    <definedName name="Z_D6CFA044_0C8C_4ECE_96A2_AFF3DD5E0425_.wvu.Rows" localSheetId="8" hidden="1">'Kabinet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2.11'!#REF!,'Kabinet chemie 2.11'!#REF!</definedName>
    <definedName name="Z_D6CFA044_0C8C_4ECE_96A2_AFF3DD5E0425_.wvu.Rows" localSheetId="5" hidden="1">'Kabinet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1.16'!#REF!,'Kabinet informatiky 1.16'!#REF!</definedName>
    <definedName name="Z_D6CFA044_0C8C_4ECE_96A2_AFF3DD5E0425_.wvu.Rows" localSheetId="0" hidden="1">'Krycí list'!$1:$1,'Krycí list'!$3:$3,'Krycí list'!$6:$6,'Krycí list'!$8:$8,'Krycí list'!$10:$24</definedName>
    <definedName name="Z_D6CFA044_0C8C_4ECE_96A2_AFF3DD5E0425_.wvu.Rows" localSheetId="6" hidden="1">'Učebna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2.6'!#REF!,'Učebna fyziky 2.6'!#REF!</definedName>
    <definedName name="Z_D6CFA044_0C8C_4ECE_96A2_AFF3DD5E0425_.wvu.Rows" localSheetId="7" hidden="1">'Učebna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2.10'!#REF!,'Učebna chemie 2.10'!#REF!</definedName>
    <definedName name="Z_D6CFA044_0C8C_4ECE_96A2_AFF3DD5E0425_.wvu.Rows" localSheetId="4" hidden="1">'Učebna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1.10'!#REF!,'Učebna přírodopisu 1.10'!#REF!</definedName>
  </definedNames>
  <calcPr calcId="191029"/>
  <customWorkbookViews>
    <customWorkbookView name="Sebastian Fenyk – osobní zobrazení" guid="{65E3123D-ED26-44E3-A414-09EEEF825484}" mergeInterval="0" personalView="1" maximized="1" xWindow="-8" yWindow="-8" windowWidth="1936" windowHeight="1056" activeSheetId="3"/>
    <customWorkbookView name="Vladimír Lazárek – osobní zobrazení" guid="{82B4F4D9-5370-4303-A97E-2A49E01AF629}" mergeInterval="0" personalView="1" maximized="1" xWindow="-8" yWindow="-8" windowWidth="1936" windowHeight="1056" activeSheetId="3"/>
    <customWorkbookView name="Petr Smolík – osobní zobrazení" guid="{D6CFA044-0C8C-4ECE-96A2-AFF3DD5E0425}" mergeInterval="0" personalView="1" maximized="1" xWindow="1911" yWindow="-9" windowWidth="1938" windowHeight="104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2" l="1"/>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74" i="11" l="1"/>
  <c r="I73" i="11"/>
  <c r="I72" i="11"/>
  <c r="I27" i="10" l="1"/>
  <c r="I24" i="10"/>
  <c r="I21" i="10"/>
  <c r="B21" i="2"/>
  <c r="B20" i="2"/>
  <c r="B19" i="2"/>
  <c r="B18" i="2"/>
  <c r="B17" i="2"/>
  <c r="B16" i="2"/>
  <c r="B15" i="2"/>
  <c r="I60" i="13"/>
  <c r="I59" i="13"/>
  <c r="I57" i="13"/>
  <c r="I56" i="13"/>
  <c r="I54" i="13"/>
  <c r="I53" i="13"/>
  <c r="I51" i="13"/>
  <c r="I50" i="13"/>
  <c r="I49" i="13"/>
  <c r="I48" i="13"/>
  <c r="I47" i="13"/>
  <c r="I45" i="13"/>
  <c r="I44" i="13"/>
  <c r="I43" i="13"/>
  <c r="I42" i="13"/>
  <c r="I41" i="13"/>
  <c r="I39" i="13"/>
  <c r="I38" i="13"/>
  <c r="I36" i="13"/>
  <c r="I33" i="13"/>
  <c r="I32" i="13"/>
  <c r="I30" i="13"/>
  <c r="I29" i="13"/>
  <c r="I28" i="13"/>
  <c r="I27" i="13"/>
  <c r="I25" i="13"/>
  <c r="I24" i="13"/>
  <c r="I23" i="13"/>
  <c r="I22" i="13"/>
  <c r="I21" i="13"/>
  <c r="I19" i="13"/>
  <c r="I17" i="13"/>
  <c r="I16" i="13"/>
  <c r="C9" i="13"/>
  <c r="C8" i="13"/>
  <c r="C7" i="13"/>
  <c r="C5" i="13"/>
  <c r="C4" i="13"/>
  <c r="C3" i="13"/>
  <c r="C9" i="12"/>
  <c r="C8" i="12"/>
  <c r="C7" i="12"/>
  <c r="C5" i="12"/>
  <c r="C4" i="12"/>
  <c r="C3" i="12"/>
  <c r="I71" i="11"/>
  <c r="I70" i="11"/>
  <c r="I68" i="11"/>
  <c r="I67" i="11"/>
  <c r="I65" i="11"/>
  <c r="I64" i="11"/>
  <c r="I63" i="11"/>
  <c r="I62" i="11"/>
  <c r="I61" i="11"/>
  <c r="I59" i="11"/>
  <c r="I58" i="11"/>
  <c r="I55" i="11"/>
  <c r="I53" i="11"/>
  <c r="I51" i="11"/>
  <c r="I49" i="11"/>
  <c r="I48" i="11"/>
  <c r="I47" i="11"/>
  <c r="I46" i="11"/>
  <c r="I44" i="11"/>
  <c r="I43" i="11"/>
  <c r="I41" i="11"/>
  <c r="I40" i="11"/>
  <c r="I39" i="11"/>
  <c r="I38" i="11"/>
  <c r="I37" i="11"/>
  <c r="I36" i="11"/>
  <c r="I35" i="11"/>
  <c r="I33" i="11"/>
  <c r="I32" i="11"/>
  <c r="I31" i="11"/>
  <c r="I29" i="11"/>
  <c r="I28" i="11"/>
  <c r="I27" i="11"/>
  <c r="I26" i="11"/>
  <c r="I25" i="11"/>
  <c r="I24" i="11"/>
  <c r="I23" i="11"/>
  <c r="I21" i="11"/>
  <c r="I20" i="11"/>
  <c r="I19" i="11"/>
  <c r="I18" i="11"/>
  <c r="I17" i="11"/>
  <c r="I16" i="11"/>
  <c r="C9" i="11"/>
  <c r="C8" i="11"/>
  <c r="C7" i="11"/>
  <c r="C5" i="11"/>
  <c r="C4" i="11"/>
  <c r="C3" i="11"/>
  <c r="I16" i="10"/>
  <c r="C9" i="10"/>
  <c r="C8" i="10"/>
  <c r="C7" i="10"/>
  <c r="C5" i="10"/>
  <c r="C4" i="10"/>
  <c r="C3" i="10"/>
  <c r="I48" i="9"/>
  <c r="I47" i="9"/>
  <c r="I46" i="9"/>
  <c r="I44" i="9"/>
  <c r="I42" i="9"/>
  <c r="I41" i="9"/>
  <c r="I40" i="9"/>
  <c r="I38" i="9"/>
  <c r="I36" i="9"/>
  <c r="I35" i="9"/>
  <c r="I33" i="9"/>
  <c r="I31" i="9"/>
  <c r="I29" i="9"/>
  <c r="I27" i="9"/>
  <c r="I25" i="9"/>
  <c r="I24" i="9"/>
  <c r="I23" i="9"/>
  <c r="I22" i="9"/>
  <c r="I21" i="9"/>
  <c r="I19" i="9"/>
  <c r="I18" i="9"/>
  <c r="I17" i="9"/>
  <c r="C9" i="9"/>
  <c r="C8" i="9"/>
  <c r="C7" i="9"/>
  <c r="C5" i="9"/>
  <c r="C4" i="9"/>
  <c r="C3" i="9"/>
  <c r="I28" i="8"/>
  <c r="I27" i="8"/>
  <c r="I24" i="8"/>
  <c r="I23" i="8"/>
  <c r="I22" i="8"/>
  <c r="I21" i="8"/>
  <c r="I18" i="8"/>
  <c r="I17" i="8"/>
  <c r="I16" i="8"/>
  <c r="C9" i="8"/>
  <c r="C8" i="8"/>
  <c r="C7" i="8"/>
  <c r="C5" i="8"/>
  <c r="C4" i="8"/>
  <c r="C3" i="8"/>
  <c r="I16" i="7"/>
  <c r="I15" i="7" s="1"/>
  <c r="I18" i="13" l="1"/>
  <c r="I31" i="13"/>
  <c r="I52" i="13"/>
  <c r="I55" i="13"/>
  <c r="I46" i="13"/>
  <c r="I35" i="13"/>
  <c r="I16" i="12"/>
  <c r="I50" i="11"/>
  <c r="I56" i="11"/>
  <c r="I22" i="11"/>
  <c r="I52" i="11"/>
  <c r="I60" i="11"/>
  <c r="I20" i="9"/>
  <c r="I26" i="13"/>
  <c r="I34" i="13"/>
  <c r="I34" i="11"/>
  <c r="I45" i="11"/>
  <c r="I57" i="11"/>
  <c r="I69" i="11"/>
  <c r="I30" i="11"/>
  <c r="I54" i="11"/>
  <c r="I66" i="11"/>
  <c r="I42" i="11"/>
  <c r="I34" i="9"/>
  <c r="I30" i="9"/>
  <c r="I32" i="9"/>
  <c r="I39" i="9"/>
  <c r="I25" i="8"/>
  <c r="I19" i="8"/>
  <c r="I20" i="8"/>
  <c r="I26" i="8"/>
  <c r="I15" i="8" s="1"/>
  <c r="I43" i="9"/>
  <c r="I37" i="9"/>
  <c r="I26" i="9"/>
  <c r="I45" i="9"/>
  <c r="I28" i="9"/>
  <c r="I16" i="9"/>
  <c r="I26" i="10"/>
  <c r="I23" i="10"/>
  <c r="I22" i="10"/>
  <c r="I20" i="10"/>
  <c r="I18" i="10"/>
  <c r="I25" i="10"/>
  <c r="I17" i="10"/>
  <c r="I19" i="10"/>
  <c r="I58" i="13"/>
  <c r="I37" i="13"/>
  <c r="I40" i="13"/>
  <c r="I20" i="13"/>
  <c r="I15" i="13" l="1"/>
  <c r="I14" i="13" s="1"/>
  <c r="I15" i="11"/>
  <c r="I15" i="10"/>
  <c r="I15" i="9"/>
  <c r="I14" i="9" s="1"/>
  <c r="C17" i="2" s="1"/>
  <c r="I15" i="12"/>
  <c r="I14" i="12" s="1"/>
  <c r="I50" i="12" s="1"/>
  <c r="I14" i="8"/>
  <c r="I29" i="8" s="1"/>
  <c r="I14" i="11"/>
  <c r="I75" i="11" s="1"/>
  <c r="I14" i="10"/>
  <c r="I61" i="13" l="1"/>
  <c r="C21" i="2"/>
  <c r="C16" i="2"/>
  <c r="C20" i="2"/>
  <c r="C19" i="2"/>
  <c r="I49" i="9"/>
  <c r="I28" i="10"/>
  <c r="C18" i="2"/>
  <c r="A14" i="2"/>
  <c r="C9" i="7" l="1"/>
  <c r="C8" i="7"/>
  <c r="C7" i="7"/>
  <c r="C5" i="7"/>
  <c r="C4" i="7"/>
  <c r="C3" i="7"/>
  <c r="B2" i="2" l="1"/>
  <c r="B3" i="2"/>
  <c r="B4" i="2"/>
  <c r="B5" i="2"/>
  <c r="B7" i="2"/>
  <c r="B8" i="2"/>
  <c r="B9" i="2"/>
  <c r="E35" i="1"/>
  <c r="J35" i="1"/>
  <c r="R35" i="1"/>
  <c r="P38" i="1"/>
  <c r="P39" i="1"/>
  <c r="P40" i="1"/>
  <c r="P41" i="1"/>
  <c r="P42" i="1"/>
  <c r="J46" i="1"/>
  <c r="K47" i="1"/>
  <c r="J47" i="1" l="1"/>
  <c r="R41" i="1"/>
  <c r="R38" i="1"/>
  <c r="R46" i="1" l="1"/>
  <c r="I14" i="7"/>
  <c r="C14" i="2" s="1"/>
  <c r="E44" i="1" l="1"/>
  <c r="E46" i="1" s="1"/>
  <c r="I17" i="7"/>
  <c r="C15" i="2"/>
  <c r="C22" i="2" s="1"/>
  <c r="R49" i="1" l="1"/>
  <c r="S49" i="1"/>
  <c r="O51" i="1" l="1"/>
  <c r="R51" i="1" l="1"/>
  <c r="S51" i="1"/>
  <c r="O50" i="1"/>
  <c r="S50" i="1" l="1"/>
  <c r="R50" i="1"/>
  <c r="R52" i="1" s="1"/>
</calcChain>
</file>

<file path=xl/sharedStrings.xml><?xml version="1.0" encoding="utf-8"?>
<sst xmlns="http://schemas.openxmlformats.org/spreadsheetml/2006/main" count="1073" uniqueCount="362">
  <si>
    <t>Název stavby</t>
  </si>
  <si>
    <t>JKSO</t>
  </si>
  <si>
    <t xml:space="preserve"> </t>
  </si>
  <si>
    <t>Kód stavby</t>
  </si>
  <si>
    <t>ucebny</t>
  </si>
  <si>
    <t>Název objektu</t>
  </si>
  <si>
    <t>EČO</t>
  </si>
  <si>
    <t/>
  </si>
  <si>
    <t>Kód objektu</t>
  </si>
  <si>
    <t>Název části</t>
  </si>
  <si>
    <t>Místo</t>
  </si>
  <si>
    <t>Kód části</t>
  </si>
  <si>
    <t>Název podčásti</t>
  </si>
  <si>
    <t>Kód podčásti</t>
  </si>
  <si>
    <t>IČ</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</si>
  <si>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</si>
  <si>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</si>
  <si>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</si>
  <si>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</si>
  <si>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</si>
  <si>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</si>
  <si>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</si>
  <si>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</si>
  <si>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</si>
  <si>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</si>
  <si>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</si>
  <si>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</si>
  <si>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</si>
  <si>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</si>
  <si>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</si>
  <si>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</si>
  <si>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</si>
  <si>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</si>
  <si>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</si>
  <si>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</si>
  <si>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</si>
  <si>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Vedlejší rozpočtové náklady</t>
  </si>
  <si>
    <t>HSV</t>
  </si>
  <si>
    <t>Práce přesčas</t>
  </si>
  <si>
    <t>Zařízení staveniště</t>
  </si>
  <si>
    <t>21</t>
  </si>
  <si>
    <t>%</t>
  </si>
  <si>
    <t>Bez pevné podl.</t>
  </si>
  <si>
    <t>PSV</t>
  </si>
  <si>
    <t>Kulturní památka</t>
  </si>
  <si>
    <t>Územní vlivy</t>
  </si>
  <si>
    <t>Provozní vlivy</t>
  </si>
  <si>
    <t>Ostatní</t>
  </si>
  <si>
    <t>VRN z rozpočtu</t>
  </si>
  <si>
    <t>HZS</t>
  </si>
  <si>
    <t>Kompl. činnost</t>
  </si>
  <si>
    <t>Ostatní náklady</t>
  </si>
  <si>
    <t>D</t>
  </si>
  <si>
    <t>Celkové náklady</t>
  </si>
  <si>
    <t>Datum a podpis</t>
  </si>
  <si>
    <t>Razítko</t>
  </si>
  <si>
    <t>DPH</t>
  </si>
  <si>
    <t>E</t>
  </si>
  <si>
    <t>Přípočty a odpočty</t>
  </si>
  <si>
    <t>Dodávky objednatele</t>
  </si>
  <si>
    <t>Klouzavá doložka</t>
  </si>
  <si>
    <t>Zvýhodnění + -</t>
  </si>
  <si>
    <t>Stavba:</t>
  </si>
  <si>
    <t>Objekt:</t>
  </si>
  <si>
    <t>Část:</t>
  </si>
  <si>
    <t xml:space="preserve">JKSO: </t>
  </si>
  <si>
    <t>Objednatel:</t>
  </si>
  <si>
    <t>Zhotovitel:</t>
  </si>
  <si>
    <t>Datum:</t>
  </si>
  <si>
    <t>Kód</t>
  </si>
  <si>
    <t>Popis</t>
  </si>
  <si>
    <t>Cena celkem</t>
  </si>
  <si>
    <t>JKSO:</t>
  </si>
  <si>
    <t>P.Č.</t>
  </si>
  <si>
    <t>TV</t>
  </si>
  <si>
    <t>KCN</t>
  </si>
  <si>
    <t>MJ</t>
  </si>
  <si>
    <t>Množství celkem</t>
  </si>
  <si>
    <t>kus</t>
  </si>
  <si>
    <t xml:space="preserve">REKAPITULACE </t>
  </si>
  <si>
    <t>KRYCÍ LIST SOUPISU</t>
  </si>
  <si>
    <t>OCENĚNÝ SOUPIS PRACÍ A DODÁVEK A SLUŽEB</t>
  </si>
  <si>
    <t>AVT</t>
  </si>
  <si>
    <t>ZRN (ř. 1-8)</t>
  </si>
  <si>
    <t>DN (ř. 10-12)</t>
  </si>
  <si>
    <t>VRN (ř. 14-19)</t>
  </si>
  <si>
    <t>Součet 9, 13, 20-23</t>
  </si>
  <si>
    <t>EL</t>
  </si>
  <si>
    <t>Projektové práce (DSPS)</t>
  </si>
  <si>
    <t>Cena s DPH (ř. 25-26)</t>
  </si>
  <si>
    <t>Popis / minimální technické parametry</t>
  </si>
  <si>
    <t>Cena jednotková bez DPH</t>
  </si>
  <si>
    <t>Cena celkem bez DPH</t>
  </si>
  <si>
    <t>Kód položky / název</t>
  </si>
  <si>
    <t>Celkem bez DPH</t>
  </si>
  <si>
    <t>vlastní</t>
  </si>
  <si>
    <t>SOUPIS PRACÍ A DODÁVEK A SLUŽEB vč VÝKAZU VÝMĚR</t>
  </si>
  <si>
    <t>Sebastian Fenyk</t>
  </si>
  <si>
    <t>Pomůcky</t>
  </si>
  <si>
    <t>NÁB</t>
  </si>
  <si>
    <t>POM</t>
  </si>
  <si>
    <t>ks</t>
  </si>
  <si>
    <t>Učebny pro výuku</t>
  </si>
  <si>
    <t>Základní škola Ivanovice na Hané, okres Vyškov
Tyršova 218/4, 683 23 Ivanovice na Hané</t>
  </si>
  <si>
    <t>Základní škola Ivanovice na Hané, okres Vyškov</t>
  </si>
  <si>
    <t xml:space="preserve">	46270876</t>
  </si>
  <si>
    <t>Cvičná kuchyň 0.36</t>
  </si>
  <si>
    <t>Pomůcky pro Cvičnou kuchyň 0.36</t>
  </si>
  <si>
    <t>Jazyková učebna 0.39</t>
  </si>
  <si>
    <t>Pomůcky pro Jazykovou učebnu 0.39</t>
  </si>
  <si>
    <t>Učebna přírodopisu 1.10</t>
  </si>
  <si>
    <t>Pomůcky pro Učebnu přírodopisu 1.10</t>
  </si>
  <si>
    <t>Kabinet informatiky 1.16</t>
  </si>
  <si>
    <t>Pomůcky pro Kabinet informatiky 1.16</t>
  </si>
  <si>
    <t>Učebna fyziky 2.6</t>
  </si>
  <si>
    <t>Pomůcky pro Učebnu fyziky 2.6</t>
  </si>
  <si>
    <t>Učebna chemie 2.10</t>
  </si>
  <si>
    <t>Pomůcky pro Učebnu chemie 2.10</t>
  </si>
  <si>
    <t>Kabinet chemie 2.11</t>
  </si>
  <si>
    <t>Pomůcky pro Kabinet chemie 2.11</t>
  </si>
  <si>
    <t>Lab. pomůcka</t>
  </si>
  <si>
    <t>Variabilní mikropipeta, 100 - 1000 μl</t>
  </si>
  <si>
    <t>Jednorázová stříkačka, 10 ml, 100 ks</t>
  </si>
  <si>
    <t>Balónek na pipety, standardní model (krátký model)</t>
  </si>
  <si>
    <t>Pipeta dělená, AR sklo, 1 ml</t>
  </si>
  <si>
    <t>Pipeta dělená, AR sklo, 2 ml</t>
  </si>
  <si>
    <t>Pipeta dělená, AR sklo, 5 ml</t>
  </si>
  <si>
    <t>Pipeta dělená, AR sklo,10 ml</t>
  </si>
  <si>
    <t>Pipeta dělená, AR sklo, 25 ml</t>
  </si>
  <si>
    <t>Pipeta nedělená, AR sklo, 2 ml</t>
  </si>
  <si>
    <t>Pipeta nedělená, AR sklo, 2 rysky, 20 ml</t>
  </si>
  <si>
    <t>Pipeta nedělená, AR sklo, 2 rysky, 25 ml</t>
  </si>
  <si>
    <t>Zahnuté ocelové kleště oblé</t>
  </si>
  <si>
    <t>Rovné kleště univerzální</t>
  </si>
  <si>
    <t>Dvojitá kopistka, z nerez oceli, 210 mm oba konce rovné</t>
  </si>
  <si>
    <t>Dvojitá kopistka, z nerez oceli, 210 mm jeden konec rovný</t>
  </si>
  <si>
    <t>Kopistka - lžička, 130 mm</t>
  </si>
  <si>
    <t>Porcelánová miska, tepelně odolná</t>
  </si>
  <si>
    <t xml:space="preserve">Třecí miska s tloučkem, 150 ml </t>
  </si>
  <si>
    <t>Třecí miska s tloučkem, 275 ml</t>
  </si>
  <si>
    <t>Spalovací lodičky</t>
  </si>
  <si>
    <t>Otáčivá dvojitá příchytná svorka, litina</t>
  </si>
  <si>
    <t>Kruhové držáky Bunsen, ø 70 mm</t>
  </si>
  <si>
    <t>Kruhové držáky Bunsen, ø 100 mm</t>
  </si>
  <si>
    <t xml:space="preserve">Kruhové držáky Bunsen, ø 130 mm </t>
  </si>
  <si>
    <t xml:space="preserve">Laboratorní držák s objímkou, 10 - 25 mm </t>
  </si>
  <si>
    <t xml:space="preserve">Laboratorní držák s objímkou, 13 - 40 mm </t>
  </si>
  <si>
    <t xml:space="preserve">Stavitelné stojánky z lehkého kovu, délka 100 x šířka 100 mm </t>
  </si>
  <si>
    <t xml:space="preserve">Magnetické míchadélko, hladké, 8x3 mm, 1 kus </t>
  </si>
  <si>
    <t xml:space="preserve">Trojnožka, 120x210 mm </t>
  </si>
  <si>
    <t xml:space="preserve">Trojnožka, 140x220 mm </t>
  </si>
  <si>
    <t xml:space="preserve">Kovová síťka nad kahan, s keramickým středem, 150x150 mm </t>
  </si>
  <si>
    <t xml:space="preserve">Trojúhelník pod nístěje, 50 mm </t>
  </si>
  <si>
    <t xml:space="preserve">Bunsenův kahan s regulací vzduchu, propan </t>
  </si>
  <si>
    <t xml:space="preserve">Kompaktní elektronické váhy 500 g/0,1 g </t>
  </si>
  <si>
    <t xml:space="preserve">Digitální kapesní teploměr s automatickou kalibrací </t>
  </si>
  <si>
    <t>Pomůcka chemie</t>
  </si>
  <si>
    <t xml:space="preserve">Destilace s chladičem podle Liebiga, NS 29/32 </t>
  </si>
  <si>
    <t xml:space="preserve">Demonstrační sada Stereochemie Molymod </t>
  </si>
  <si>
    <t xml:space="preserve">Žákovská sada Stereochemie Molymod </t>
  </si>
  <si>
    <t xml:space="preserve">Demonstrační sada Organická chemie Molymod </t>
  </si>
  <si>
    <t xml:space="preserve">Žákovská sada Organická chemie Molymod </t>
  </si>
  <si>
    <t xml:space="preserve">Demonstrační sada Organická a anorganická chemie Molymod </t>
  </si>
  <si>
    <t xml:space="preserve">Žákovská sada Organická a anorganická chemie Molymod </t>
  </si>
  <si>
    <t xml:space="preserve">Krystalová mřížka diamantu, Molymod </t>
  </si>
  <si>
    <t xml:space="preserve">Krystalová mřížka grafitu, Molymod </t>
  </si>
  <si>
    <t xml:space="preserve">Krystalová mřížka fullerenu, Molymod </t>
  </si>
  <si>
    <t xml:space="preserve">C 60 fulleren, Orbit </t>
  </si>
  <si>
    <t xml:space="preserve">Aminokyseliny, 7 modelů, Molymod </t>
  </si>
  <si>
    <t xml:space="preserve">Krystalová mřížka ledu, Molymod </t>
  </si>
  <si>
    <t xml:space="preserve">Krystalová mřížka křemene, Molymod </t>
  </si>
  <si>
    <t xml:space="preserve">Krystalová mřížka hořčíku, Orbit </t>
  </si>
  <si>
    <t xml:space="preserve">Krystalová mřížka železa, Orbit </t>
  </si>
  <si>
    <t>pH metr pro Erlenmeyerovy baňky</t>
  </si>
  <si>
    <t xml:space="preserve">Univerzální indikátorové proužky pH </t>
  </si>
  <si>
    <r>
      <t xml:space="preserve">Teploměr, ekologický, od -10 do +150 </t>
    </r>
    <r>
      <rPr>
        <sz val="10"/>
        <rFont val="Calibri"/>
        <family val="2"/>
        <charset val="238"/>
      </rPr>
      <t>°</t>
    </r>
    <r>
      <rPr>
        <sz val="10"/>
        <rFont val="Arial"/>
        <family val="2"/>
        <charset val="238"/>
      </rPr>
      <t xml:space="preserve">C / 1 </t>
    </r>
    <r>
      <rPr>
        <sz val="10"/>
        <rFont val="Calibri"/>
        <family val="2"/>
        <charset val="238"/>
      </rPr>
      <t>°</t>
    </r>
    <r>
      <rPr>
        <sz val="10"/>
        <rFont val="Arial"/>
        <family val="2"/>
        <charset val="238"/>
      </rPr>
      <t>C</t>
    </r>
  </si>
  <si>
    <t>Siloměr</t>
  </si>
  <si>
    <t>Pružinový siloměr 1N / 0,02N</t>
  </si>
  <si>
    <t>Pružinový siloměr 5N / 0,1N</t>
  </si>
  <si>
    <t>Pružinový siloměr 10N / 0,2N</t>
  </si>
  <si>
    <t>Pružinový siloměr 20N / 0,4N</t>
  </si>
  <si>
    <t>Pohybová dráha</t>
  </si>
  <si>
    <t xml:space="preserve">Pohybová dráha, kompletní sada (1,4 m) </t>
  </si>
  <si>
    <t>Generátor</t>
  </si>
  <si>
    <t>Gyroskop</t>
  </si>
  <si>
    <t>Rot. Pohyb</t>
  </si>
  <si>
    <t>Kyvadlová koule</t>
  </si>
  <si>
    <t xml:space="preserve">Kyvadlová koule ocelová, 25 mm </t>
  </si>
  <si>
    <t>Váhy</t>
  </si>
  <si>
    <t>Sada vakuum</t>
  </si>
  <si>
    <t>Rázostroj</t>
  </si>
  <si>
    <t>Závaží</t>
  </si>
  <si>
    <t>Kufřík Mechanika</t>
  </si>
  <si>
    <t>Stříkačka</t>
  </si>
  <si>
    <t xml:space="preserve">Jednorázová stříkačka, 10 ml, 100 ks </t>
  </si>
  <si>
    <t>Hustoměr</t>
  </si>
  <si>
    <t>Mgdeburské koule</t>
  </si>
  <si>
    <t>Pascalova koule</t>
  </si>
  <si>
    <t>Rychlost zvuku</t>
  </si>
  <si>
    <t>Vlnostroj</t>
  </si>
  <si>
    <t>Vibrace a vlny</t>
  </si>
  <si>
    <t>Fotovoltaika</t>
  </si>
  <si>
    <t xml:space="preserve">Fotovoltaika, základní sada </t>
  </si>
  <si>
    <t>Sada ohřívání</t>
  </si>
  <si>
    <t xml:space="preserve">Pokusná sada Ohřívání </t>
  </si>
  <si>
    <t>Sada obn. Energie</t>
  </si>
  <si>
    <t xml:space="preserve">Sada Pokusy s obnovitelnou energií </t>
  </si>
  <si>
    <t>Bimetal</t>
  </si>
  <si>
    <t>Koule a prstenec</t>
  </si>
  <si>
    <t xml:space="preserve">Koule a prstenec </t>
  </si>
  <si>
    <t>Přeměna energie</t>
  </si>
  <si>
    <t xml:space="preserve">Sada pro rychlou demonstraci přeměny energie </t>
  </si>
  <si>
    <t>Magnetická sada</t>
  </si>
  <si>
    <t>Geometrická optika</t>
  </si>
  <si>
    <t>Skleněné čočky</t>
  </si>
  <si>
    <t>Model oka</t>
  </si>
  <si>
    <t>Demonstrační sada el. Obvody</t>
  </si>
  <si>
    <t>Sada Elektronika)</t>
  </si>
  <si>
    <t>Deskový kondenzátor</t>
  </si>
  <si>
    <t>Model generátoru</t>
  </si>
  <si>
    <t>Model magn. pole</t>
  </si>
  <si>
    <t xml:space="preserve">Model magnetického pole, 4 desky </t>
  </si>
  <si>
    <t>Pozorování magn. pole</t>
  </si>
  <si>
    <t xml:space="preserve">Sada pro pozorování magnetického pole </t>
  </si>
  <si>
    <t>Magenty</t>
  </si>
  <si>
    <t xml:space="preserve">Magnety, 30 kusů v kufříku </t>
  </si>
  <si>
    <t>Feritový magnet</t>
  </si>
  <si>
    <t xml:space="preserve">Feritový magnet </t>
  </si>
  <si>
    <t>Magn. Střelka</t>
  </si>
  <si>
    <t xml:space="preserve">Magnetická střelka, s hrotovým uložením, 110 mm </t>
  </si>
  <si>
    <t>Magnety</t>
  </si>
  <si>
    <t xml:space="preserve">Silné magnety, tvar válce, ø 6 mm, 1 dvojice </t>
  </si>
  <si>
    <t>Amperův záko</t>
  </si>
  <si>
    <t>Ampérův zákon. Názorný pokus pro objasnění pravidla U-V-W</t>
  </si>
  <si>
    <t>Elektrostatika</t>
  </si>
  <si>
    <t xml:space="preserve">Souprava pro základní pokusy z elektrostatiky </t>
  </si>
  <si>
    <t>Elektroskop</t>
  </si>
  <si>
    <t xml:space="preserve">Elektroskop </t>
  </si>
  <si>
    <t>Přístroje pro elektrostatiku</t>
  </si>
  <si>
    <t>Elektormotor</t>
  </si>
  <si>
    <t xml:space="preserve">Elektromotor (sada) </t>
  </si>
  <si>
    <t>Transformátor</t>
  </si>
  <si>
    <t>Bohrův model atomu</t>
  </si>
  <si>
    <t>Planetárium</t>
  </si>
  <si>
    <t>Termovizní kamera</t>
  </si>
  <si>
    <t>Termovizní kamera. Lehká a kompaktní. Intuitivní uživatelské rozhraní. Jasná min. 3 palcová dotyková obrazovka. Integrované LED osvětlení s funkcí blesku. VLAN připojení. Spektrální rozsah: max. 8- min. 14 µm. Teplotní rozsah objektu: max. -20 ° C až min. + 300 ° C
Minimální přesnost: ± 3 ° C nebo 3%, podle toho, která hodnota je vyšší při jmenovité teplotě 25 ° C.</t>
  </si>
  <si>
    <t>Bloková baterie</t>
  </si>
  <si>
    <t xml:space="preserve">Bloková baterie 9 V, 10 ks </t>
  </si>
  <si>
    <t>Multifunkční tiskárna</t>
  </si>
  <si>
    <t>Laminátor</t>
  </si>
  <si>
    <t>Laminátor A3 až A7, pro fólie max. 2×125 mikronů, šířka štěrbiny min. 330mm, rychlost min. 600mm/min, doba ohřevu max. 1,5 min, počet válců 2 ks, laminování za tepla.</t>
  </si>
  <si>
    <t>Laminovací fólie</t>
  </si>
  <si>
    <t>Laminovací fólie A4, 125 mic, kompatibilní s laminátorem - balení 100 ks</t>
  </si>
  <si>
    <t>Karetní hra pro výuku AJ</t>
  </si>
  <si>
    <t xml:space="preserve">Karetní hra  k výuce pravidelných a nepravidelných sloves v anglickém jazyce. </t>
  </si>
  <si>
    <t>Karetní pomůcka pro výuku AJ</t>
  </si>
  <si>
    <t xml:space="preserve">Karetní pomůcka k výuce předložek času a místa v anglickém jazyce. </t>
  </si>
  <si>
    <t>Karetní pomůcka k výuce přítomného průběhového času v angličtině.</t>
  </si>
  <si>
    <t>Karetní pomůcka k výuce předpřítomného času v angličtině.</t>
  </si>
  <si>
    <t>Pomůcka pro výuku AJ</t>
  </si>
  <si>
    <t xml:space="preserve">Společenská hra sytylu Bingo pro výuku sloves v anglickém jazyce. </t>
  </si>
  <si>
    <t>Lahve s inkoustem</t>
  </si>
  <si>
    <t>Výuková kniha pro učitele</t>
  </si>
  <si>
    <t>Kognitivní, afektivní a dramatické aktivity pro studenty. Kniha je určena učitelům a obsahuje materiály pro nejrůznější hry, které lze hrát v hodinách anglického jazyka</t>
  </si>
  <si>
    <t>Hra pro výuku</t>
  </si>
  <si>
    <t>Hráči musí vytvářet slovní řetězec, aniž by došlo k jeho přerušení  a uvést správné slovo z volné kategorie, které začíná na poslední písmeno slova vysloveného předchozím hráčem. Vše v daném časovém limitu.</t>
  </si>
  <si>
    <t xml:space="preserve">Stojan na zkumavky, 1,5 ml </t>
  </si>
  <si>
    <t>Model má žákům představit vnitřní struktury živočišných a rostlinných buněk. Ukazuje nejdůležitější organely a obsahuje pohyblivé části. Model je upevněn na podstavci a je vyroben z netoxické, tvarovatelné pěny.</t>
  </si>
  <si>
    <t>Model živočišné buňky. Pomocí této sady mohou žáci samostatně sestavit živočišnou buňku. Každý materiál představuje určité komponenty buňky a zároveň ukazuje, jakou funkci tato organela přebírá. Plastikový sáček, odměrka, plastové vajíčko, provázek, fazole, drátky, perly, párátka, hrách a spona pro uzavření sáčku.
Pro stavbu min. 30 modelů buňky.</t>
  </si>
  <si>
    <t>Anatomie kostnaté ryby. Model kapra obecného nebo zrcadlového kapra (Cyprinus carpio). V životní velikosti. Z plastu. Lze vyjmout střevní trakt, plynový měchýř a varlata. Lze rozložit na části. Na stojanu s podstavcem.</t>
  </si>
  <si>
    <t xml:space="preserve">Kostra hada zalitá v pryskyřici </t>
  </si>
  <si>
    <t>Pohyb křídel hmyzu. Model ukazuje, že bzučení křídly se děje na základě změny tvaru hrudního článku.</t>
  </si>
  <si>
    <t xml:space="preserve">Dvojitý stetoskop pro žáka a učitele </t>
  </si>
  <si>
    <t xml:space="preserve">Školní sady A, B, C, D, 175 preparátů </t>
  </si>
  <si>
    <t>Binokulární učitelský a vědecký mikroskop. Velmi odolná mechanika a vysoce kvalitní optika s obzvláště širokým zorným polem zajišťují mikroskopování v nejvyšším rozlišení! Ergonomie mikroskopu umožní pracovat pohodlně a bez zbytečné únavy. Energeticky nenáročné, regulovatelné LED osvětlení poskytuje intenzivní světlo s příkonem pouze max. 1W. Odolné celokovové tělo s ergonomickou rukojet,  4polohový revolver, Binokulární tubus se sklonem 30°, otočný o 360°, Širokoúhlý okulár WF 10x, Stavitelná mezioční vzdálenost 55-75 mm, dioptrická korekce,  Achromatické objektivy s tvrzenými čočkami: 4x, 10x, 40x S, 100x S,  Zvětšení: 40x-1000x Kondenzor  s irisovou clonou, Preparátový stolek, Soustředné knoflíky jemného a hrubého zaostření, Oboustranné ostření s nastavitelným kroutícím momentem, Bezdrátové LED osvětlení, Napájecí adaptér/nabíječka 100-240 V a nabíjecí baterie.</t>
  </si>
  <si>
    <t xml:space="preserve">Karetn pomůcka k výuce předložek času a místa v anglickém jazyce. </t>
  </si>
  <si>
    <t>Popisovače na bíle tabule</t>
  </si>
  <si>
    <t>Popisovače na bílé tabule a flipcharty. Rychle zasychá, bez zápachu. Vydrží bez víčka min. 48 hodin Může být použit na sklo a jiné neporézní povrchy. Snadno smazatelné z bílých tabulí, nezanechává šmouhy. Živé a neprůsvitné barvy na všech typech bílých tabulí Netoxický, neobsahuje xylen, toulen, benzen. 4 barvy - černá, modrá, zelená a červená. Součástí balení je houbička. Kulatý hrot.</t>
  </si>
  <si>
    <t>Demonstrační magnety</t>
  </si>
  <si>
    <t>Demonstrační obrázky s magnety pro MŠ a ZŠ. Soubor magnetických demonstračních a výukových obrázků. Seznam témat:    I. Kalendář přírody,   II. Volně žijící živočichové,   III. Zvířata hospodářská užitková,   IV. Zvířata chovaná v domácím prostředí,    V. Cizokrajní živočichové,   VI. Kde zvířata bydlí,  VII. Stromy, keře, houby a rostliny v lese, VIII. Ovocné rostliny a jejich plody, jižní ovoce, zpracování ovoce,    IX. Zelenina, zpracování zeleniny,     X. Polní plodiny, výrobky z polních plodin,    XI. Rostliny v lesích, na loukách a rostliny okrasné,   XII. Na poli, zemědělská technika,  XIII. Na zahradě a v sadu - nářadí a nástroje,  XIV. Co se vyrábí z mléka, výrobky ze surovin od užitkových zvířat,   XV. Oblečení,  XVI. Osobní hygiena,  XVII. Lidské tělo, XVIII. U lékaře,   XIX. Vánoce,    XX. Velikonoce,   XXI. Rodina,  XXII. Bydlení, město, vesnice,   XXIII. Doprava, dopravní značky,  XXIV. Hry a sport dět.</t>
  </si>
  <si>
    <t xml:space="preserve">Lednice </t>
  </si>
  <si>
    <t>Pomůcky pro učebny</t>
  </si>
  <si>
    <t xml:space="preserve">Malá lednice s mrazákem, energetická třída min. E, objem ledničky min. 95 l, objem mrazáku min. 12 l, min. 2 police, min. 1 přihrádka v mrazáku, volitelné umístění pantů, rozměry max. 86 × 61 × 61 cm (V×Š×H). Cena včetně dopravy.
</t>
  </si>
  <si>
    <t xml:space="preserve">Univerzální barevná multifunkční tiskárna s funkcemi tisku, kopírování a skenování. Automatický podavač dokumentů na min. 30 listů, duplexní tisk. Kopírování a tisk v rozlišení min. 1200x2400 dpi. Tankový systém. Pigmentový tisk.
</t>
  </si>
  <si>
    <t>Lahve s inkoustem originální – 1x černá 127 ml, 3x barva 70 ml. Určené pro nabídnutou tiskárnou</t>
  </si>
  <si>
    <t>Univerzální barevná multifunkční tiskárna s funkcemi tisku, kopírování a skenování. Automatický podavač dokumentů na min. 30 listů, duplexní tisk. Kopírování a tisk v rozlišení min. 1200x2400 dpi. Tankový systém. Pigmentový tisk.</t>
  </si>
  <si>
    <t>Zkumavka, 1,5 ml s víčkem a stupnicí, PP (sáček s 1000 ks)</t>
  </si>
  <si>
    <t>Krevní testy (AB0/Rh-), na cca 50 rozborů</t>
  </si>
  <si>
    <t>Model rostlinné buňky. Průřez rostlinnou buňkou. Čelní strana je chráněna snímatelným transparentním krytem. Výška 35 cm</t>
  </si>
  <si>
    <t>Model květu jednoděložné rostliny, rozměry min. 31 x 23 x 6 cm</t>
  </si>
  <si>
    <t>Model květu dvouděložné rostliny, 8mi násobné zvětšení, rozměr cca 35 cm</t>
  </si>
  <si>
    <t>Funkční model lidských plic. Roztažení a stažení hrudní dutiny zvedáním a klesáním hrudníku a pohyb bránice umožňuje vdech a výdech. Model demonstruje princip dýchání pohybem bránice. Tlakem na pryžovou membránu se mění objem vzduchu v recipientu z plexiskla (dutina hrudníku). Balónky (plíce) se naplňují nebo vyprazdňují. Výška zvonu 30 cm, průměr membrány 20 cm</t>
  </si>
  <si>
    <t>Měření rychlosti výdechu - spirometr. Měření vydechovaného vzduchu od 50 do 800 l/min.</t>
  </si>
  <si>
    <t>Náustky na jedno použití, 100 ks, Kompatibilní se spirometrem, průměr 30x60 mm</t>
  </si>
  <si>
    <t>Digitální teploměr na čelo, opětovně použitelný, přímé odečení teploty, rozsah 37 - 41 stupňů.</t>
  </si>
  <si>
    <t>Model krevního oběhu, rozměry 28 x 22 cm</t>
  </si>
  <si>
    <t>Ruční tlakoměr, gumová ruční pumpa, ciferník se stupnicí do 300 mm Hg sloupce</t>
  </si>
  <si>
    <t>Funkční model lidského oka. Model slouží k demonstraci optických funkcí oka, jako je zobrazení předmětu na sítnici, akomodace oka (změna zakřivení čočky), krátkozrakosti a dalekozrakosti. Model se skládá z očního pouzdra a nastavitelné irisové clony, držáku na čočky a ze 2 konvexních čoček (f = 65 mm a 80 mm), očního pouzdra se sítnicí (transparentní clona), korekční konkávní a konvexní čočky, držáku na čočky a návodu k provádění pokusů. Rozměry 49 x 5,5 x 18 cm</t>
  </si>
  <si>
    <t>Nádoba se 3 lupami, zvětšení 2x/3x/4x, ve spodní části nádoby přídavná čočka a zrcátko</t>
  </si>
  <si>
    <t>Stojanová lupa Mikro 8x, otvor čočky 24mm, zorné pole 3 cm, hmotnost do 30g</t>
  </si>
  <si>
    <t>Lupa s rukojetí, 5x ø 50 mm, plastová objímka a rukojeť</t>
  </si>
  <si>
    <t>Podložní skla, 50 ks, broušené hrany, rozměr 76 x 26 mm</t>
  </si>
  <si>
    <t>Krycí skla 22 x 22 mm, 1000 ks, 0,13 - 0,16 mm</t>
  </si>
  <si>
    <t>Binokulární lupa LED. 2 fixní zvětšení 20x a 40x (zvětšení nastavíte otočením objektivu), se stabilním celokovovým stativem, s lichoběžníkovým podstavcem nohou 7 cm x 20 cm x 23 cm, s úhlem vhledu 45° a binokulární hlavicí otočnou o 360°, Pracovní vzdálenost 85mm, Oční rozestup 51-74 mm, okulár 10x široké pole, objektiv HPS 90 2x/4x, plynulá regulace osvětlení</t>
  </si>
  <si>
    <t>Síťový adaptér 4,5 V, vstupní napětí 100-240 V AC 50/60 Hz, max. 0,4 A, výstupní napětí 4,5V DC 1000 mA</t>
  </si>
  <si>
    <t>Testovací sada Chuť, Slaná a sladká, hořká a kyselá chuť, 4 plastové lahvičky, 60 bavlněných tamponů a 30 schémat pro lokalizaci chuti, návod.</t>
  </si>
  <si>
    <t>Pákové váhy 700 g/10 mg, rovnoramenné váhy s tuhým vahadlem a miskami z nerezové oceli o průměru 75 mm, nastavitelné nožičky. rozměry 320 x 200 x 320 mm</t>
  </si>
  <si>
    <t>Pružinový siloměr 2,5 N / 0,05 N</t>
  </si>
  <si>
    <t xml:space="preserve">Digitální siloměr, Měří tah i tlak. Má funkci táry pro snadné vynulování. Díky rozsahu měření nahradí několik pružinových siloměrů. Automaticky se vypne po 20 minutách bez použití. S indikaci vybité baterie. Rozsah měření od 0 do ±19,9 N nebo od 0 do ±1,999 g, Přesnost měření: ± 0,01 N </t>
  </si>
  <si>
    <t xml:space="preserve">Van de Graaffův generátor s motorem, délka jisker cca 100 mm, Vedení pásu s izolačními výztuhami z plexiskla, snímatelné, poniklovaná vodivá koule o Ø 220 mm se 4mm zdířkou, výstupní napětí: cca 150 kV, zkratový proud: cca 7 µA, provozní napětí motoru: 230 V, Hmotnost: cca 4 kg. </t>
  </si>
  <si>
    <t>Gyroskop, kompletní sada, Lze předvést precesi, nutaci a jevy týkající se rotačního impulzu. Sada obsahuje všechny potřebné komponenty včetně hnacího motoru pro gyroskopický disk (360 ot./min.). Sada obsahuje dva různě velké gyroskopické disky (d=200 x 25 mm / d=166 x 25 mm)</t>
  </si>
  <si>
    <t>Rotační pohyb, umožňuje demonstraci 4 základních principů rotačního pohybu. Vliv působení síly (závěsná závaží), setrvačnosti (rotační závaží), vzdálenosti rotačních závaží od osy rotace, páky působení síly (Ø kladky). Otočné nožičky umožní uložení pomůcky nenáročné na místo. Rozměry 70 x 25 x 26 cm + kufřík na příslušenství</t>
  </si>
  <si>
    <t>Stolní váhy Roberval 2 000 g, Rozsah vážení od 0,5 g do 2 000 g. Rozlišení 0,5 g. Z odolného plastu</t>
  </si>
  <si>
    <t>Sada pro pokusy s vakuem, obsahuje dvoustupňovou kompaktní rotační vakuovou vývěvu, talíř vakuové vývěvy s elektrickými přípojkami o průměru 250 m, vykuový zvon a vakuovou hadici o délce 2m</t>
  </si>
  <si>
    <t xml:space="preserve">Rázostroj (Newtonova houpačka), 5 ocelových koulí zavěšených v rámu o rozměrech 227 x 183 x 222 mm. Pro nepružnou kolizi jsou koule v místě kolize opatřeny voskem nebo plastelínou. </t>
  </si>
  <si>
    <t xml:space="preserve">Závaží s háčky, sada 12 ks, 500 g, 12 označených závaží: 1 x 200 g - 2 x 100 g - 1 x 50 g - 1 x 20 g - 2 x 10 g - 2 x 5 g - 2 x 2 g - 1 x 1 g </t>
  </si>
  <si>
    <t>Kufřík Mechanika s magnetickým uchycením, Sada pomůcek pro demonstraci základních zákonů mechaniky tuhých těles a jednoduchých strojů jako kladek, kladkostrojů, pák a nakloněné roviny na jakékoli vhodné ocelové tabuli.V kufříku s pěnovou vložkou a návodem.Uloženo v kufříku o rozměrech 540 mm x 450 mm x 150 mm.</t>
  </si>
  <si>
    <t xml:space="preserve">Kapalinový hustoměr, sada 2 ks, 1 kapalinový hustoměr, hustota 0,8 g/cm3 až 1,0 g/cm3 - 1 kapalinový hustoměr, hustota 1,0 g/cm3 až 1,2 g/cm3. </t>
  </si>
  <si>
    <t>Magdeburské polokoule pro žákovské pokusy, Síla pro oddělení &gt; 150N, průměr 60 mm</t>
  </si>
  <si>
    <t xml:space="preserve">Pascalova koule, Na skleněné trubici s pístem se nachází skleněná koule s otvory do všech stran. Materiál: Borosilikátové sklo BS 3.3 </t>
  </si>
  <si>
    <t xml:space="preserve">Rychlost zvuku, Kompletní sada obsahuje vše pro stanovení rychlosti zvuku ve vzduchu. Žákovský časovač je spuštěn prvním mikrofonem a zastaví se druhým. Úder klapky musí nejdřív dosáhnout spouštěcího mikrofonu a poté druhého. Rychlost zvuku lze snadno určit ze vzdálenosti mezi mikrofony a dobou zastavení časovače. </t>
  </si>
  <si>
    <t xml:space="preserve">Vlnostroj, Na hřídeli se nacházejí excentricky uspořádané disky, které ovládají kolmé paličky. Pomocí kliky se hřídel uvede do pohybu. Na koncích paliček se nacházejí dobře viditelné bílé značky. Na 8 tyčích jsou umístěny úhelníky, jimiž lze znázornit podélné vlny. Pomocí kotouče se stupnicí umístěného na hřídeli lze stanovit fázový úhel. </t>
  </si>
  <si>
    <t>Sada Vibrace a vlny, Měření pomocí 2-kanálového osciloskopu: Sada obsahuje dva snímače dynamické síly, dále mikrofonní sondu a tzv. Ultrazvukové pero, k měření mechanických nebo ultrazvukových vibrací a jejich zobrazení lze použít libovolný 2-kanálový osciloskop (od 25 MHz) 
- Dopplerův efekt s ultrazvukovými vlnami.</t>
  </si>
  <si>
    <t>Bimetalový proužek, Materiál: dvě různé slitiny nikl-mangan-železo, rozměry 15 x 1cm</t>
  </si>
  <si>
    <t>Kompletní magnetická optická sada s magnetickou tabulí a diodovým laserem, Diodový 5paprskový červený laser, s napájením: výběr: pět paprsků (1,2,3,4,5) - tři paprsky (1,3,5) - tři paprsky (2,3,4) - jeden paprsek (3); vlnová délka diody: 635 nm; výstupní výkon/: Pmax &lt; 1 mW ; třída laseru II ; vzdálenost paprsku: 18 mm ; napájení: 3 V DC / 300 mA.
Optické komponenty s magnetickou základnou 635 nm, 1 mW, se zásuvným zdrojem napájení, magnetické optické komponenty, modelové fólie, magnetická tabule s montážním setem na zeď (panel nemusí být připenněn na zeď)</t>
  </si>
  <si>
    <t>Sada Geometrická optika, LED, pokusy např. odraz světla, lom světla, skládání barev, rozměry 370 x 310 x 80 mm</t>
  </si>
  <si>
    <t xml:space="preserve">Skleněné čočky, zrcátko, clony v kufříku, 8 skleněných čoček a 2 zrcátka v kovovém rámečku; 8 clon, 2 štěrbiny a 2 zobrazovací předměty, prvky: Ø 40 mm, tloušťka objímek čoček: 7 mm, kufřík: cca. 250 mm x 210 mm x 45 mm </t>
  </si>
  <si>
    <t>Funkční model oka s variabilní čočkou, Čočka se akomoduje, neboli zaostřuje. Zakřivení oční bulvy se může zkrátit nebo prodloužit. Na "sítnici" se vytváří obraz, rozměry 185 x 90 x 90 mm</t>
  </si>
  <si>
    <t xml:space="preserve">Demonstrační sada „Jednoduché elektrické obvody, s magnetickým uchycením“, Pokusy: Jednoduchý elektrický obvod s žárovkou, Vodiče a izolátory, Sériové a paralelní zapojení, Skládanka s obvody, Logické obvody, Praktické obvody, Měření proudu a napětí, Ohmův zákon/elektrický odpor, Kirchhoffova pravidla, Elektrická energie </t>
  </si>
  <si>
    <t>Sada SEG Elektronika, Pomůcka pro 11 základních elektronických pokusů. V odolné plastové přepravce s pěnovkou a průhledným víkem. Obvody s elektronickými součástkami v zakrytých dvojpólech se propojují na propojovací desce. Napájení pomocí externího zdroje napětí. CD s popisem 11 pokusů</t>
  </si>
  <si>
    <t>Deskový kondenzátor, nastavitelný, průměr desek 180mm, max vzdálenost mezi deskami cca 45 mm</t>
  </si>
  <si>
    <t xml:space="preserve">Model generátoru, Výstupní napětí: 4,5 V - 6 V, výstupní proud: &lt; 100 mA </t>
  </si>
  <si>
    <t xml:space="preserve">Sada přístrojů pro elektrostatiku, Se sadou lze realizovat následující pokusy:
* Působení síly mezi nabitými tělesy (dvojité kyvadlo)
* Elektroskop
* Vybití přes hroty
* Elektrostatická dráha pro kouli
* Bleskový panel </t>
  </si>
  <si>
    <t>Van de Graaffův generátor, Ruční generátor se 2 ks vysokonapěťových kabelů (banánek 4 mm / krokosvorka)</t>
  </si>
  <si>
    <t>Žákovský přídavný transformátor, základní sada, Cívky s: 1 x 200 závitů, 2 x 400 závitů, 1 x 800 závitů, 1 x jádro tvaru U s krátkým jádrem (listěným)</t>
  </si>
  <si>
    <t>Interaktivní Bohrův model atomu (demonst. model a žák. modely s černou podložkou), Znázornit lze atomy, izotopy, ionty, konfigurace vzácných plynů, struktury tvorby a vazby prvků, iontové vazby, hmotnost atomů, čísla atomů a zařazení do periodické soustavy prvků.</t>
  </si>
  <si>
    <t>Model pro Brownův pohyb molekul, 48 ocelových kuliček reprezentuje molekuly plynu v uzavřené nádobě.</t>
  </si>
  <si>
    <t>Velké školní planetárium, Mechanický model sluneční soustavy. Merkur, Venuše, Země, Mars, Jupiter a Saturn obíhají kolem Slunce správnou relativní rychlostí. Rychlost lze plynule měnit (dopředu a dozadu), což umožňuje demonstraci retrográdního pohybu Marsu. Model Měsíce obíhá kolem Země. Odnímatelná kopole zobrazuje noční oblohu na severní polokouli.</t>
  </si>
  <si>
    <t xml:space="preserve">Destilační sada, NS 19/26 </t>
  </si>
  <si>
    <t>Sada chromatografie na tenké vrstvě TLC, 8 kusů, Sada zahrnuje základní materiálové vybavení k provádění jednoduchých chromatografických separací</t>
  </si>
  <si>
    <t>Pokusný kufřík "Nové materiály", chemie, Pokusy: Laminování textilem, Protipožární povrchová úprava, Povrchová úprava ze dřeva/kamene, Magický inkoust, štětec, Spóry plavuně (efekty velikosti)</t>
  </si>
  <si>
    <t xml:space="preserve">Stavebnice Biochemiežákovská sada, Stavebnice obsahuje 390 atomů, měřítko 3 cm = 100 pm. Barvy jader označují prvky, valenční úhly jsou vyznačeny. Vazby mezi atomy se skládají z plastových slámek, které lze přistřihnout na libovolnou délku. </t>
  </si>
  <si>
    <t>Sada základy elektrochemie, sada obsahuje Digitální multimetr, skleněné korýtko s můstky, lžíce na chemikálie, kádinka, kyselina citronová, chlorid sodný, síran měďnatý, lakmusový papírek, uhlíkové elektrody, zinková, měděná a železná elektroda, LED dioda, testovací kabel, snímací svorky a plochá baterie, úložná schránka s víkem.</t>
  </si>
  <si>
    <t xml:space="preserve">Konduktometr, Přehled pokusů: Vodiče a nevodiče, Stanovení elektrolytů, Rozlišení 5 typických elektrolytů, Vodivost tavenin solí </t>
  </si>
  <si>
    <t>Vodivá elektroda na kapaliny, kompatibilní s nabídnutým konduktometrem, pro měření v solných roztocích a zředěených kyselinách a louzích. S pozlacenými měřícími elektrodami, 1m dlouhý kabel a dva bezpečnostní konektory 4mm</t>
  </si>
  <si>
    <t xml:space="preserve">Vodivá elektroda na roztavené soli, kompatibilní s nabídnutým konduktometrem, Se dvěma bezpečnostními zdířkami 4 mm a možností uchycení pro 2 měděné dráty (Ø 2 mm), které jsou ponořeny do taveniny soli. 4 vyměnitelné ohebné měděné dráty o délce à 220 mm </t>
  </si>
  <si>
    <t xml:space="preserve">Ochranné brýle pro žáky, Ochrana proti mechanickým rizikům, Ochrana proti nárazu 45 m/s, Ochrana proti UV záření dle normy EN 169 </t>
  </si>
  <si>
    <t>Obličejový ochranný štít, Průzor z bezbarvého plastu, 440 x 290 mm, nastavitelné upevnění na hlavě.</t>
  </si>
  <si>
    <t xml:space="preserve">Lahve k promývačce podle Drechslera 100 ml, Kompletní s vložkou se zábrusem NS 29/32 z borosilikátového skla 3.3. </t>
  </si>
  <si>
    <t xml:space="preserve">Lahve k promývačce podle Drechslera 250 ml, Kompletní s vložkou se zábrusem NS 29/32 z borosilikátového skla 3.3. </t>
  </si>
  <si>
    <t>Žákovská sada pro extrakci 30 ml, Použitý SVS systém pracuje výhradně se šroubovanými spoji, skládající se ze šroubového uzávěru, silikonového těsnění a PTFES objímky.</t>
  </si>
  <si>
    <t>Univerzální školní váhy 1000 g/0,1 g, deska z nerezové oceli, 5 tlačítek, LCD s výškou 22mm, možnost napájení baterií, rozměry 225 x 160 x 50mm</t>
  </si>
  <si>
    <t>Odpařovací miska, porcelán, ø 42 mm, 50 ml</t>
  </si>
  <si>
    <t>Odpařovací miska, porcelán, ø 75 mm, 70ml</t>
  </si>
  <si>
    <t>Porcelánová miska, ø 80 mm</t>
  </si>
  <si>
    <t>Porcelánový kelímek, glazovaný porcelán, s víkem a okem, objem 25 ml</t>
  </si>
  <si>
    <t>Vodní vývěva univerzální, s přípojkami o různém Ø: závit 3/4’’ ; závit 1/2’’ a hadicová přípojka o Ø 10 mm.</t>
  </si>
  <si>
    <t>Podstavec laboratorního stojanu, rozměry 180 x 100 mm</t>
  </si>
  <si>
    <t>Tyč ke stojanu se závitem M10, 750x12 mm, pozinkovaná, nerezová</t>
  </si>
  <si>
    <t>Univerzální držák, 0 - 110 mm, s korkovou vložkou</t>
  </si>
  <si>
    <t>Stolní hliníková svorka, K upevnění na desku stolu do tloušťky 60 mm, Ø tyče do 13 mm</t>
  </si>
  <si>
    <t xml:space="preserve">Magnetická míchačka, Rychlost od 250 do 1 500 ot/min, Objem 0,6 l, Max. míchaný objem 1,0 l, Určeno pro kapaliny s nízkou viskozitou, ve shodě s normou DIN EN 60529 IP61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</si>
</sst>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č&quot;_-;\-* #,##0.00\ &quot;Kč&quot;_-;_-* &quot;-&quot;??\ &quot;Kč&quot;_-;_-@_-"/>
    <numFmt numFmtId="164" formatCode="#"/>
    <numFmt numFmtId="165" formatCode="#,##0.000"/>
    <numFmt numFmtId="166" formatCode="#,##0\_x0000_"/>
    <numFmt numFmtId="167" formatCode="#,##0.0000"/>
    <numFmt numFmtId="168" formatCode="\'@\'"/>
  </numFmts>
  <fonts count="23" x14ac:knownFonts="1">
    <font>
      <sz val="10"/>
      <name val="Arial"/>
      <charset val="238"/>
    </font>
    <font>
      <sz val="10"/>
      <name val="Arial"/>
      <family val="2"/>
      <charset val="238"/>
    </font>
    <font>
      <sz val="8"/>
      <name val="Arial"/>
      <family val="2"/>
      <charset val="238"/>
    </font>
    <font>
      <sz val="7"/>
      <name val="Arial"/>
      <family val="2"/>
      <charset val="238"/>
    </font>
    <font>
      <b/>
      <sz val="10"/>
      <name val="Arial"/>
      <family val="2"/>
      <charset val="238"/>
    </font>
    <font>
      <b/>
      <sz val="12"/>
      <name val="Arial"/>
      <family val="2"/>
      <charset val="238"/>
    </font>
    <font>
      <b/>
      <sz val="8"/>
      <name val="Arial"/>
      <family val="2"/>
      <charset val="238"/>
    </font>
    <font>
      <b/>
      <sz val="14"/>
      <name val="Arial"/>
      <family val="2"/>
      <charset val="238"/>
    </font>
    <font>
      <b/>
      <sz val="18"/>
      <color indexed="10"/>
      <name val="Arial"/>
      <family val="2"/>
      <charset val="238"/>
    </font>
    <font>
      <sz val="8"/>
      <color indexed="9"/>
      <name val="Arial"/>
      <family val="2"/>
      <charset val="238"/>
    </font>
    <font>
      <sz val="10"/>
      <name val="Arial CE"/>
      <family val="2"/>
      <charset val="238"/>
    </font>
    <font>
      <b/>
      <u/>
      <sz val="10"/>
      <name val="Arial"/>
      <family val="2"/>
      <charset val="238"/>
    </font>
    <font>
      <sz val="11"/>
      <color theme="1"/>
      <name val="Calibri"/>
      <family val="2"/>
      <charset val="238"/>
      <scheme val="minor"/>
    </font>
    <font>
      <b/>
      <sz val="10"/>
      <color rgb="FF0000FF"/>
      <name val="Arial"/>
      <family val="2"/>
      <charset val="238"/>
    </font>
    <font>
      <b/>
      <sz val="10"/>
      <color rgb="FF800080"/>
      <name val="Arial"/>
      <family val="2"/>
      <charset val="238"/>
    </font>
    <font>
      <b/>
      <u/>
      <sz val="10"/>
      <color rgb="FFFA0000"/>
      <name val="Arial"/>
      <family val="2"/>
      <charset val="238"/>
    </font>
    <font>
      <sz val="11"/>
      <name val="Calibri"/>
      <family val="2"/>
      <scheme val="minor"/>
    </font>
    <font>
      <b/>
      <sz val="8"/>
      <color indexed="12"/>
      <name val="Arial"/>
      <family val="2"/>
      <charset val="238"/>
    </font>
    <font>
      <b/>
      <sz val="8"/>
      <color indexed="20"/>
      <name val="Arial"/>
      <family val="2"/>
      <charset val="238"/>
    </font>
    <font>
      <b/>
      <u/>
      <sz val="8"/>
      <color indexed="10"/>
      <name val="Arial"/>
      <family val="2"/>
      <charset val="238"/>
    </font>
    <font>
      <sz val="10"/>
      <name val="Arial"/>
      <family val="2"/>
      <charset val="238"/>
    </font>
    <font>
      <u/>
      <sz val="10"/>
      <color indexed="12"/>
      <name val="Arial CE"/>
      <family val="2"/>
      <charset val="238"/>
    </font>
    <font>
      <sz val="10"/>
      <name val="Calibri"/>
      <family val="2"/>
      <charset val="238"/>
    </font>
  </fonts>
  <fills count="6">
    <fill>
      <patternFill patternType="none"/>
    </fill>
    <fill>
      <patternFill patternType="gray125"/>
    </fill>
    <fill>
      <patternFill patternType="solid">
        <fgColor indexed="26"/>
      </patternFill>
    </fill>
    <fill>
      <patternFill patternType="solid">
        <fgColor indexed="13"/>
      </patternFill>
    </fill>
    <fill>
      <patternFill patternType="solid">
        <fgColor indexed="26"/>
        <bgColor indexed="64"/>
      </patternFill>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s>
  <cellStyleXfs count="6">
    <xf numFmtId="0" fontId="0" fillId="0" borderId="0"/>
    <xf numFmtId="0" fontId="12" fillId="0" borderId="0"/>
    <xf numFmtId="0" fontId="12" fillId="0" borderId="0"/>
    <xf numFmtId="0" fontId="16" fillId="0" borderId="0"/>
    <xf numFmtId="0" fontId="21" fillId="0" borderId="0" applyNumberFormat="0" applyFill="0" applyBorder="0" applyAlignment="0" applyProtection="0">
      <alignment vertical="top"/>
      <protection locked="0"/>
    </xf>
    <xf numFmtId="44" fontId="20" fillId="0" borderId="0" applyFont="0" applyFill="0" applyBorder="0" applyAlignment="0" applyProtection="0"/>
  </cellStyleXfs>
  <cellXfs count="21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4"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164" fontId="4" fillId="0" borderId="17" xfId="0" applyNumberFormat="1" applyFont="1" applyBorder="1" applyAlignment="1">
      <alignment vertical="center" wrapText="1"/>
    </xf>
    <xf numFmtId="0" fontId="5" fillId="0" borderId="19" xfId="0" applyFont="1" applyBorder="1" applyAlignment="1">
      <alignment vertical="center"/>
    </xf>
    <xf numFmtId="0" fontId="5" fillId="0" borderId="21" xfId="0" applyFont="1"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vertical="center"/>
    </xf>
    <xf numFmtId="1" fontId="2" fillId="0" borderId="24" xfId="0" applyNumberFormat="1" applyFont="1" applyBorder="1" applyAlignment="1">
      <alignment horizontal="center" vertical="center"/>
    </xf>
    <xf numFmtId="0" fontId="6" fillId="0" borderId="25" xfId="0" applyFont="1" applyBorder="1" applyAlignment="1">
      <alignment vertical="center"/>
    </xf>
    <xf numFmtId="0" fontId="2" fillId="0" borderId="26" xfId="0" applyFont="1" applyBorder="1" applyAlignment="1">
      <alignment vertical="center"/>
    </xf>
    <xf numFmtId="49" fontId="2" fillId="0" borderId="27" xfId="0" applyNumberFormat="1"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1" fontId="2" fillId="0" borderId="30" xfId="0" applyNumberFormat="1" applyFont="1" applyBorder="1" applyAlignment="1">
      <alignment horizontal="center" vertical="center"/>
    </xf>
    <xf numFmtId="0" fontId="6" fillId="0" borderId="28" xfId="0" applyFont="1" applyBorder="1" applyAlignment="1">
      <alignment vertical="center"/>
    </xf>
    <xf numFmtId="49" fontId="2" fillId="0" borderId="18" xfId="0" applyNumberFormat="1" applyFont="1" applyBorder="1" applyAlignment="1">
      <alignment vertical="center"/>
    </xf>
    <xf numFmtId="0" fontId="2" fillId="0" borderId="31" xfId="0" applyFont="1" applyBorder="1" applyAlignment="1">
      <alignment vertical="center"/>
    </xf>
    <xf numFmtId="1" fontId="2" fillId="0" borderId="32" xfId="0" applyNumberFormat="1" applyFont="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49" fontId="2" fillId="0" borderId="15" xfId="0" applyNumberFormat="1" applyFont="1" applyBorder="1" applyAlignment="1">
      <alignment vertical="center"/>
    </xf>
    <xf numFmtId="0" fontId="4" fillId="0" borderId="1" xfId="0" applyFont="1" applyBorder="1" applyAlignment="1">
      <alignment vertical="top"/>
    </xf>
    <xf numFmtId="0" fontId="2" fillId="0" borderId="36" xfId="0" applyFont="1" applyBorder="1" applyAlignment="1">
      <alignment vertical="center"/>
    </xf>
    <xf numFmtId="0" fontId="2" fillId="0" borderId="37" xfId="0" applyFont="1" applyBorder="1" applyAlignment="1">
      <alignment vertical="center"/>
    </xf>
    <xf numFmtId="1" fontId="5" fillId="0" borderId="19" xfId="0" applyNumberFormat="1" applyFont="1" applyBorder="1" applyAlignment="1">
      <alignment vertical="center"/>
    </xf>
    <xf numFmtId="0" fontId="2" fillId="0" borderId="38" xfId="0" applyFont="1" applyBorder="1" applyAlignment="1">
      <alignment vertical="center"/>
    </xf>
    <xf numFmtId="167" fontId="2" fillId="0" borderId="18" xfId="0" applyNumberFormat="1" applyFont="1" applyBorder="1" applyAlignment="1">
      <alignment horizontal="right" vertical="center"/>
    </xf>
    <xf numFmtId="0" fontId="2" fillId="0" borderId="39" xfId="0" applyFont="1" applyBorder="1"/>
    <xf numFmtId="0" fontId="2" fillId="0" borderId="29" xfId="0" applyFont="1" applyBorder="1"/>
    <xf numFmtId="167" fontId="2" fillId="0" borderId="40" xfId="0" applyNumberFormat="1" applyFont="1" applyBorder="1" applyAlignment="1">
      <alignment horizontal="right" vertical="center"/>
    </xf>
    <xf numFmtId="0" fontId="4" fillId="0" borderId="41" xfId="0" applyFont="1" applyBorder="1" applyAlignment="1">
      <alignment vertical="top"/>
    </xf>
    <xf numFmtId="0" fontId="2" fillId="0" borderId="25" xfId="0" applyFont="1" applyBorder="1" applyAlignment="1">
      <alignment vertical="center"/>
    </xf>
    <xf numFmtId="167" fontId="2" fillId="0" borderId="27" xfId="0" applyNumberFormat="1" applyFont="1" applyBorder="1" applyAlignment="1">
      <alignment horizontal="right" vertical="center"/>
    </xf>
    <xf numFmtId="0" fontId="4" fillId="0" borderId="33"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13" xfId="0" applyFont="1" applyBorder="1"/>
    <xf numFmtId="0" fontId="2" fillId="0" borderId="44" xfId="0" applyFont="1" applyBorder="1" applyAlignment="1">
      <alignment vertical="center"/>
    </xf>
    <xf numFmtId="0" fontId="2" fillId="0" borderId="45" xfId="0" applyFont="1" applyBorder="1"/>
    <xf numFmtId="0" fontId="2" fillId="0" borderId="46" xfId="0" applyFont="1" applyBorder="1" applyAlignment="1">
      <alignment vertical="center"/>
    </xf>
    <xf numFmtId="49" fontId="2" fillId="0" borderId="6" xfId="0" applyNumberFormat="1" applyFont="1" applyBorder="1" applyAlignment="1">
      <alignment vertical="center"/>
    </xf>
    <xf numFmtId="49" fontId="2" fillId="3" borderId="47" xfId="0" applyNumberFormat="1" applyFont="1" applyFill="1" applyBorder="1" applyAlignment="1">
      <alignment horizontal="center" vertical="center" wrapText="1"/>
    </xf>
    <xf numFmtId="1" fontId="2" fillId="3" borderId="48" xfId="0" applyNumberFormat="1" applyFont="1" applyFill="1" applyBorder="1" applyAlignment="1">
      <alignment horizontal="center" vertical="center" wrapText="1"/>
    </xf>
    <xf numFmtId="49" fontId="7" fillId="2" borderId="0" xfId="0" applyNumberFormat="1" applyFont="1" applyFill="1"/>
    <xf numFmtId="49" fontId="6" fillId="2" borderId="0" xfId="0" applyNumberFormat="1" applyFont="1" applyFill="1" applyAlignment="1">
      <alignment vertical="center"/>
    </xf>
    <xf numFmtId="49" fontId="2" fillId="2" borderId="0" xfId="0" applyNumberFormat="1" applyFont="1" applyFill="1" applyAlignment="1">
      <alignment vertical="center"/>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49" fontId="2" fillId="3" borderId="49" xfId="0" applyNumberFormat="1" applyFont="1" applyFill="1" applyBorder="1" applyAlignment="1">
      <alignment horizontal="center" vertical="center" wrapText="1"/>
    </xf>
    <xf numFmtId="1" fontId="2" fillId="3" borderId="32" xfId="0" applyNumberFormat="1" applyFont="1" applyFill="1" applyBorder="1" applyAlignment="1">
      <alignment horizontal="center" vertical="center" wrapText="1"/>
    </xf>
    <xf numFmtId="49" fontId="3" fillId="2" borderId="0" xfId="0" applyNumberFormat="1" applyFont="1" applyFill="1"/>
    <xf numFmtId="2" fontId="1" fillId="0" borderId="0" xfId="0" applyNumberFormat="1" applyFont="1" applyProtection="1">
      <protection locked="0"/>
    </xf>
    <xf numFmtId="0" fontId="1" fillId="0" borderId="0" xfId="0" applyFont="1" applyProtection="1">
      <protection locked="0"/>
    </xf>
    <xf numFmtId="49" fontId="3" fillId="2" borderId="0" xfId="0" applyNumberFormat="1" applyFont="1" applyFill="1" applyAlignment="1">
      <alignmen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2" fillId="3" borderId="50" xfId="0" applyNumberFormat="1" applyFont="1" applyFill="1" applyBorder="1" applyAlignment="1">
      <alignment horizontal="center" vertical="center" wrapText="1"/>
    </xf>
    <xf numFmtId="1" fontId="2" fillId="3" borderId="51" xfId="0" applyNumberFormat="1" applyFont="1" applyFill="1" applyBorder="1" applyAlignment="1">
      <alignment horizontal="center" vertical="center" wrapText="1"/>
    </xf>
    <xf numFmtId="0" fontId="1" fillId="4" borderId="16" xfId="0" applyFont="1" applyFill="1" applyBorder="1"/>
    <xf numFmtId="0" fontId="1" fillId="4" borderId="17" xfId="0" applyFont="1" applyFill="1" applyBorder="1"/>
    <xf numFmtId="0" fontId="1" fillId="0" borderId="1" xfId="0" applyFont="1" applyBorder="1"/>
    <xf numFmtId="0" fontId="1" fillId="0" borderId="2" xfId="0" applyFont="1" applyBorder="1"/>
    <xf numFmtId="0" fontId="1" fillId="0" borderId="3" xfId="0" applyFont="1" applyBorder="1"/>
    <xf numFmtId="0" fontId="8" fillId="0" borderId="2" xfId="0" applyFont="1" applyBorder="1"/>
    <xf numFmtId="0" fontId="1" fillId="0" borderId="13" xfId="0" applyFont="1" applyBorder="1"/>
    <xf numFmtId="0" fontId="1" fillId="0" borderId="14" xfId="0" applyFont="1" applyBorder="1"/>
    <xf numFmtId="0" fontId="1" fillId="0" borderId="15" xfId="0" applyFont="1" applyBorder="1"/>
    <xf numFmtId="164" fontId="2" fillId="0" borderId="25" xfId="0" applyNumberFormat="1" applyFont="1" applyBorder="1" applyAlignment="1">
      <alignment vertical="center"/>
    </xf>
    <xf numFmtId="164" fontId="2" fillId="0" borderId="8" xfId="0" applyNumberFormat="1" applyFont="1" applyBorder="1" applyAlignment="1">
      <alignment vertical="center"/>
    </xf>
    <xf numFmtId="164" fontId="2" fillId="0" borderId="38" xfId="0" applyNumberFormat="1" applyFont="1" applyBorder="1" applyAlignment="1">
      <alignment vertical="center"/>
    </xf>
    <xf numFmtId="164" fontId="2" fillId="0" borderId="0" xfId="0" applyNumberFormat="1" applyFont="1" applyAlignment="1">
      <alignment vertical="center"/>
    </xf>
    <xf numFmtId="164" fontId="2" fillId="0" borderId="26" xfId="0" applyNumberFormat="1" applyFont="1" applyBorder="1" applyAlignment="1">
      <alignment vertical="center"/>
    </xf>
    <xf numFmtId="164" fontId="2" fillId="0" borderId="28" xfId="0" applyNumberFormat="1" applyFont="1" applyBorder="1" applyAlignment="1">
      <alignment vertical="center"/>
    </xf>
    <xf numFmtId="164" fontId="2" fillId="0" borderId="12" xfId="0" applyNumberFormat="1" applyFont="1" applyBorder="1" applyAlignment="1">
      <alignment vertical="center"/>
    </xf>
    <xf numFmtId="164" fontId="2" fillId="0" borderId="29" xfId="0" applyNumberFormat="1" applyFont="1" applyBorder="1" applyAlignment="1">
      <alignment vertical="center"/>
    </xf>
    <xf numFmtId="164" fontId="2" fillId="0" borderId="9" xfId="0" applyNumberFormat="1" applyFont="1" applyBorder="1" applyAlignment="1">
      <alignment vertical="center"/>
    </xf>
    <xf numFmtId="49" fontId="2" fillId="0" borderId="26" xfId="0" applyNumberFormat="1" applyFont="1" applyBorder="1" applyAlignment="1">
      <alignment vertical="center"/>
    </xf>
    <xf numFmtId="3" fontId="1" fillId="0" borderId="52" xfId="0" applyNumberFormat="1" applyFont="1" applyBorder="1" applyAlignment="1">
      <alignment vertical="center"/>
    </xf>
    <xf numFmtId="3" fontId="1" fillId="0" borderId="34" xfId="0" applyNumberFormat="1" applyFont="1" applyBorder="1" applyAlignment="1">
      <alignment vertical="center"/>
    </xf>
    <xf numFmtId="166" fontId="1" fillId="0" borderId="35" xfId="0" applyNumberFormat="1" applyFont="1" applyBorder="1" applyAlignment="1">
      <alignment horizontal="right" vertical="center" wrapText="1"/>
    </xf>
    <xf numFmtId="4" fontId="1" fillId="0" borderId="33" xfId="0" applyNumberFormat="1" applyFont="1" applyBorder="1" applyAlignment="1">
      <alignment horizontal="right" vertical="center" wrapText="1"/>
    </xf>
    <xf numFmtId="3" fontId="1" fillId="0" borderId="35" xfId="0" applyNumberFormat="1" applyFont="1" applyBorder="1" applyAlignment="1">
      <alignment vertical="center"/>
    </xf>
    <xf numFmtId="3" fontId="1" fillId="0" borderId="33" xfId="0" applyNumberFormat="1" applyFont="1" applyBorder="1" applyAlignment="1">
      <alignment vertical="center"/>
    </xf>
    <xf numFmtId="3" fontId="1" fillId="0" borderId="34" xfId="0" applyNumberFormat="1" applyFont="1" applyBorder="1" applyAlignment="1">
      <alignment vertical="center" wrapText="1"/>
    </xf>
    <xf numFmtId="4" fontId="1" fillId="0" borderId="34" xfId="0" applyNumberFormat="1" applyFont="1" applyBorder="1" applyAlignment="1">
      <alignment horizontal="right" vertical="center" wrapText="1"/>
    </xf>
    <xf numFmtId="3" fontId="1" fillId="0" borderId="46" xfId="0" applyNumberFormat="1" applyFont="1" applyBorder="1" applyAlignment="1">
      <alignment vertical="center"/>
    </xf>
    <xf numFmtId="4" fontId="1" fillId="0" borderId="28" xfId="0" applyNumberFormat="1" applyFont="1" applyBorder="1" applyAlignment="1">
      <alignment horizontal="right" vertical="center" wrapText="1"/>
    </xf>
    <xf numFmtId="4" fontId="1" fillId="0" borderId="28" xfId="0" applyNumberFormat="1" applyFont="1" applyBorder="1" applyAlignment="1">
      <alignment horizontal="right" vertical="center"/>
    </xf>
    <xf numFmtId="3" fontId="1" fillId="0" borderId="12" xfId="0" applyNumberFormat="1" applyFont="1" applyBorder="1" applyAlignment="1">
      <alignment vertical="center"/>
    </xf>
    <xf numFmtId="0" fontId="9" fillId="0" borderId="12" xfId="0" applyFont="1" applyBorder="1" applyAlignment="1">
      <alignment horizontal="right" vertical="center"/>
    </xf>
    <xf numFmtId="0" fontId="9" fillId="0" borderId="9" xfId="0" applyFont="1" applyBorder="1" applyAlignment="1">
      <alignment horizontal="left" vertical="center"/>
    </xf>
    <xf numFmtId="3" fontId="1" fillId="0" borderId="28" xfId="0" applyNumberFormat="1" applyFont="1" applyBorder="1" applyAlignment="1">
      <alignment vertical="center"/>
    </xf>
    <xf numFmtId="3" fontId="1" fillId="0" borderId="0" xfId="0" applyNumberFormat="1" applyFont="1" applyAlignment="1">
      <alignment vertical="center"/>
    </xf>
    <xf numFmtId="4" fontId="1" fillId="0" borderId="16" xfId="0" applyNumberFormat="1" applyFont="1" applyBorder="1" applyAlignment="1">
      <alignment horizontal="right" vertical="center" wrapText="1"/>
    </xf>
    <xf numFmtId="4" fontId="1" fillId="0" borderId="16" xfId="0" applyNumberFormat="1" applyFont="1" applyBorder="1" applyAlignment="1">
      <alignment horizontal="right" vertical="center"/>
    </xf>
    <xf numFmtId="3" fontId="1" fillId="0" borderId="18" xfId="0" applyNumberFormat="1" applyFont="1" applyBorder="1" applyAlignment="1">
      <alignment vertical="center"/>
    </xf>
    <xf numFmtId="4" fontId="1" fillId="0" borderId="45" xfId="0" applyNumberFormat="1" applyFont="1" applyBorder="1" applyAlignment="1">
      <alignment horizontal="right" vertical="center" wrapText="1"/>
    </xf>
    <xf numFmtId="4" fontId="1" fillId="0" borderId="17" xfId="0" applyNumberFormat="1" applyFont="1" applyBorder="1" applyAlignment="1">
      <alignment horizontal="right" vertical="center" wrapText="1"/>
    </xf>
    <xf numFmtId="3" fontId="1" fillId="0" borderId="14" xfId="0" applyNumberFormat="1" applyFont="1" applyBorder="1" applyAlignment="1">
      <alignment vertical="center" wrapText="1"/>
    </xf>
    <xf numFmtId="3" fontId="2" fillId="0" borderId="29" xfId="0" applyNumberFormat="1" applyFont="1" applyBorder="1" applyAlignment="1">
      <alignment horizontal="right" vertical="center" wrapText="1"/>
    </xf>
    <xf numFmtId="4" fontId="2" fillId="0" borderId="28" xfId="0" applyNumberFormat="1" applyFont="1" applyBorder="1" applyAlignment="1">
      <alignment horizontal="right" vertical="center" wrapText="1"/>
    </xf>
    <xf numFmtId="4" fontId="1" fillId="0" borderId="29" xfId="0" applyNumberFormat="1" applyFont="1" applyBorder="1" applyAlignment="1">
      <alignment horizontal="right" vertical="center" wrapText="1"/>
    </xf>
    <xf numFmtId="3" fontId="2" fillId="0" borderId="28" xfId="0" applyNumberFormat="1" applyFont="1" applyBorder="1" applyAlignment="1">
      <alignment horizontal="right" vertical="center" wrapText="1"/>
    </xf>
    <xf numFmtId="4" fontId="4" fillId="0" borderId="53" xfId="0" applyNumberFormat="1" applyFont="1" applyBorder="1" applyAlignment="1">
      <alignment horizontal="right" vertical="center" wrapText="1"/>
    </xf>
    <xf numFmtId="0" fontId="1" fillId="0" borderId="20" xfId="0" applyFont="1" applyBorder="1" applyAlignment="1">
      <alignment vertical="center"/>
    </xf>
    <xf numFmtId="0" fontId="1" fillId="0" borderId="0" xfId="0" applyFont="1" applyAlignment="1">
      <alignment vertical="center"/>
    </xf>
    <xf numFmtId="0" fontId="1" fillId="4" borderId="0" xfId="0" applyFont="1" applyFill="1" applyAlignment="1">
      <alignment horizontal="left" vertical="center"/>
    </xf>
    <xf numFmtId="49" fontId="1" fillId="3" borderId="47" xfId="0" applyNumberFormat="1" applyFont="1" applyFill="1" applyBorder="1" applyAlignment="1">
      <alignment horizontal="center" vertical="center" wrapText="1"/>
    </xf>
    <xf numFmtId="1" fontId="1" fillId="3" borderId="48" xfId="0" applyNumberFormat="1" applyFont="1" applyFill="1" applyBorder="1" applyAlignment="1">
      <alignment horizontal="center" vertical="center" wrapText="1"/>
    </xf>
    <xf numFmtId="0" fontId="13" fillId="0" borderId="0" xfId="0" applyFont="1" applyAlignment="1">
      <alignment vertical="center"/>
    </xf>
    <xf numFmtId="166" fontId="14" fillId="0" borderId="0" xfId="0" applyNumberFormat="1" applyFont="1" applyAlignment="1">
      <alignment horizontal="center" vertical="center"/>
    </xf>
    <xf numFmtId="4" fontId="14" fillId="0" borderId="0" xfId="0" applyNumberFormat="1" applyFont="1" applyAlignment="1">
      <alignment horizontal="right" vertical="center"/>
    </xf>
    <xf numFmtId="166" fontId="1" fillId="0" borderId="0" xfId="0" applyNumberFormat="1" applyFont="1" applyAlignment="1">
      <alignment horizontal="center" vertical="center"/>
    </xf>
    <xf numFmtId="165" fontId="1" fillId="0" borderId="0" xfId="0" applyNumberFormat="1" applyFont="1" applyAlignment="1">
      <alignment horizontal="right" vertical="center"/>
    </xf>
    <xf numFmtId="4" fontId="1" fillId="0" borderId="0" xfId="0" applyNumberFormat="1" applyFont="1" applyAlignment="1">
      <alignment horizontal="right" vertical="center"/>
    </xf>
    <xf numFmtId="166" fontId="1" fillId="0" borderId="0" xfId="0" applyNumberFormat="1" applyFont="1" applyAlignment="1">
      <alignment horizontal="right" vertical="center"/>
    </xf>
    <xf numFmtId="166" fontId="13" fillId="0" borderId="0" xfId="0" applyNumberFormat="1" applyFont="1" applyAlignment="1">
      <alignment horizontal="center" vertical="center"/>
    </xf>
    <xf numFmtId="4" fontId="13" fillId="0" borderId="0" xfId="0" applyNumberFormat="1" applyFont="1" applyAlignment="1">
      <alignment horizontal="right" vertical="center"/>
    </xf>
    <xf numFmtId="4" fontId="15" fillId="0" borderId="0" xfId="0" applyNumberFormat="1" applyFont="1" applyAlignment="1">
      <alignment horizontal="right" vertical="center"/>
    </xf>
    <xf numFmtId="1" fontId="1" fillId="3" borderId="48" xfId="0" applyNumberFormat="1" applyFont="1" applyFill="1" applyBorder="1" applyAlignment="1">
      <alignment horizontal="center" vertical="center"/>
    </xf>
    <xf numFmtId="0" fontId="2" fillId="0" borderId="0" xfId="0" applyFont="1" applyProtection="1">
      <protection locked="0"/>
    </xf>
    <xf numFmtId="2" fontId="2" fillId="0" borderId="0" xfId="0" applyNumberFormat="1" applyFont="1" applyProtection="1">
      <protection locked="0"/>
    </xf>
    <xf numFmtId="0" fontId="14" fillId="0" borderId="0" xfId="0" applyFont="1" applyAlignment="1">
      <alignment horizontal="left" vertical="top" wrapText="1"/>
    </xf>
    <xf numFmtId="49" fontId="1" fillId="2" borderId="17" xfId="0" applyNumberFormat="1" applyFont="1" applyFill="1" applyBorder="1" applyAlignment="1">
      <alignment horizontal="left" vertical="top" wrapText="1"/>
    </xf>
    <xf numFmtId="0" fontId="13" fillId="0" borderId="0" xfId="0" applyFont="1" applyAlignment="1">
      <alignment horizontal="left" vertical="top" wrapText="1"/>
    </xf>
    <xf numFmtId="0" fontId="1" fillId="0" borderId="0" xfId="0" applyFont="1" applyAlignment="1">
      <alignment horizontal="left" vertical="top" wrapText="1"/>
    </xf>
    <xf numFmtId="0" fontId="1" fillId="5" borderId="0" xfId="0" applyFont="1" applyFill="1" applyAlignment="1">
      <alignment horizontal="left" vertical="top" wrapText="1"/>
    </xf>
    <xf numFmtId="0" fontId="15" fillId="0" borderId="0" xfId="0" applyFont="1" applyAlignment="1">
      <alignment horizontal="left" vertical="top" wrapText="1"/>
    </xf>
    <xf numFmtId="0" fontId="1" fillId="0" borderId="0" xfId="0" applyFont="1" applyAlignment="1" applyProtection="1">
      <alignment horizontal="left" vertical="top" wrapText="1"/>
      <protection locked="0"/>
    </xf>
    <xf numFmtId="166" fontId="17" fillId="0" borderId="0" xfId="0" applyNumberFormat="1" applyFont="1" applyAlignment="1">
      <alignment horizontal="center" vertical="center"/>
    </xf>
    <xf numFmtId="0" fontId="17" fillId="0" borderId="0" xfId="0" applyFont="1" applyAlignment="1">
      <alignment vertical="center"/>
    </xf>
    <xf numFmtId="4" fontId="17" fillId="0" borderId="0" xfId="0" applyNumberFormat="1" applyFont="1" applyAlignment="1">
      <alignment horizontal="right" vertical="center"/>
    </xf>
    <xf numFmtId="166" fontId="18" fillId="0" borderId="0" xfId="0" applyNumberFormat="1" applyFont="1" applyAlignment="1">
      <alignment horizontal="center" vertical="center"/>
    </xf>
    <xf numFmtId="0" fontId="18" fillId="0" borderId="0" xfId="0" applyFont="1"/>
    <xf numFmtId="4" fontId="18" fillId="0" borderId="0" xfId="0" applyNumberFormat="1" applyFont="1"/>
    <xf numFmtId="0" fontId="2" fillId="0" borderId="0" xfId="0" applyFont="1"/>
    <xf numFmtId="0" fontId="19" fillId="0" borderId="0" xfId="0" applyFont="1"/>
    <xf numFmtId="4" fontId="19" fillId="0" borderId="0" xfId="0" applyNumberFormat="1" applyFont="1"/>
    <xf numFmtId="0" fontId="1" fillId="0" borderId="0" xfId="0" applyFont="1" applyAlignment="1" applyProtection="1">
      <alignment horizontal="left" vertical="center"/>
      <protection locked="0"/>
    </xf>
    <xf numFmtId="0" fontId="13" fillId="0" borderId="0" xfId="0" applyFont="1" applyAlignment="1">
      <alignment horizontal="right" vertical="center"/>
    </xf>
    <xf numFmtId="0" fontId="14" fillId="0" borderId="0" xfId="0" applyFont="1" applyAlignment="1">
      <alignment horizontal="right" vertical="center"/>
    </xf>
    <xf numFmtId="0" fontId="4" fillId="0" borderId="0" xfId="0" applyFont="1" applyAlignment="1">
      <alignment horizontal="right" vertical="center"/>
    </xf>
    <xf numFmtId="0" fontId="11" fillId="0" borderId="0" xfId="0" applyFont="1" applyAlignment="1">
      <alignment horizontal="right" vertical="center"/>
    </xf>
    <xf numFmtId="0" fontId="14" fillId="0" borderId="0" xfId="0" applyFont="1" applyAlignment="1">
      <alignment horizontal="center" vertical="center"/>
    </xf>
    <xf numFmtId="49" fontId="1" fillId="3" borderId="49" xfId="0" applyNumberFormat="1" applyFont="1" applyFill="1" applyBorder="1" applyAlignment="1">
      <alignment horizontal="center" vertical="center" wrapText="1"/>
    </xf>
    <xf numFmtId="1" fontId="1" fillId="3" borderId="32" xfId="0" applyNumberFormat="1" applyFont="1" applyFill="1" applyBorder="1" applyAlignment="1">
      <alignment horizontal="center" vertical="center"/>
    </xf>
    <xf numFmtId="49" fontId="10" fillId="2" borderId="17"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49" fontId="10" fillId="2" borderId="17" xfId="0" applyNumberFormat="1" applyFont="1" applyFill="1" applyBorder="1" applyAlignment="1">
      <alignment horizontal="center" vertical="center"/>
    </xf>
    <xf numFmtId="0" fontId="15" fillId="0" borderId="0" xfId="0" applyFont="1" applyAlignment="1">
      <alignment horizontal="center" vertical="center"/>
    </xf>
    <xf numFmtId="0" fontId="1" fillId="0" borderId="0" xfId="0" applyFont="1" applyAlignment="1" applyProtection="1">
      <alignment horizontal="center" vertical="center"/>
      <protection locked="0"/>
    </xf>
    <xf numFmtId="0" fontId="13" fillId="0" borderId="0" xfId="0" applyFont="1" applyAlignment="1">
      <alignment horizontal="center" vertical="center"/>
    </xf>
    <xf numFmtId="49" fontId="1" fillId="2" borderId="0" xfId="0" applyNumberFormat="1" applyFont="1" applyFill="1" applyAlignment="1">
      <alignment horizontal="left" vertical="center" wrapText="1"/>
    </xf>
    <xf numFmtId="49" fontId="1" fillId="4" borderId="0" xfId="0" applyNumberFormat="1" applyFont="1" applyFill="1" applyAlignment="1">
      <alignment horizontal="left" vertical="center" wrapText="1"/>
    </xf>
    <xf numFmtId="49" fontId="10" fillId="2" borderId="17" xfId="0" applyNumberFormat="1" applyFont="1" applyFill="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1" fillId="0" borderId="0" xfId="0" applyFont="1" applyAlignment="1" applyProtection="1">
      <alignment horizontal="left" vertical="center" wrapText="1"/>
      <protection locked="0"/>
    </xf>
    <xf numFmtId="0" fontId="15" fillId="0" borderId="0" xfId="0" applyFont="1" applyAlignment="1">
      <alignment horizontal="right" vertical="center"/>
    </xf>
    <xf numFmtId="0" fontId="1" fillId="0" borderId="0" xfId="0" applyFont="1" applyAlignment="1" applyProtection="1">
      <alignment horizontal="center" vertical="center" wrapText="1"/>
      <protection locked="0"/>
    </xf>
    <xf numFmtId="49" fontId="7" fillId="2"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168" fontId="6" fillId="0" borderId="25" xfId="0" applyNumberFormat="1" applyFont="1" applyBorder="1" applyAlignment="1">
      <alignment vertical="center"/>
    </xf>
    <xf numFmtId="49" fontId="1" fillId="0" borderId="0" xfId="0" applyNumberFormat="1" applyFont="1" applyAlignment="1">
      <alignment vertical="center" wrapText="1"/>
    </xf>
    <xf numFmtId="49" fontId="1" fillId="0" borderId="0" xfId="0" applyNumberFormat="1" applyFont="1" applyAlignment="1">
      <alignment vertical="top" wrapText="1"/>
    </xf>
    <xf numFmtId="0" fontId="1" fillId="0" borderId="0" xfId="0" applyFont="1" applyAlignment="1">
      <alignment vertical="center" wrapText="1"/>
    </xf>
    <xf numFmtId="49" fontId="1" fillId="0" borderId="0" xfId="0" applyNumberFormat="1" applyFont="1" applyAlignment="1">
      <alignment horizontal="left" vertical="center" wrapText="1"/>
    </xf>
    <xf numFmtId="0" fontId="0" fillId="0" borderId="0" xfId="0" applyAlignment="1">
      <alignment horizontal="left" vertical="center" wrapText="1"/>
    </xf>
    <xf numFmtId="164" fontId="2" fillId="0" borderId="25" xfId="0" applyNumberFormat="1" applyFont="1" applyBorder="1" applyAlignment="1">
      <alignment horizontal="left" vertical="center" wrapText="1"/>
    </xf>
    <xf numFmtId="164" fontId="2" fillId="0" borderId="8" xfId="0" applyNumberFormat="1" applyFont="1" applyBorder="1" applyAlignment="1">
      <alignment horizontal="left" vertical="center" wrapText="1"/>
    </xf>
    <xf numFmtId="164" fontId="2" fillId="0" borderId="5" xfId="0" applyNumberFormat="1" applyFont="1" applyBorder="1" applyAlignment="1">
      <alignment horizontal="left" vertical="center" wrapText="1"/>
    </xf>
    <xf numFmtId="164" fontId="2" fillId="0" borderId="38" xfId="0" applyNumberFormat="1" applyFont="1" applyBorder="1" applyAlignment="1">
      <alignment horizontal="left" vertical="center" wrapText="1"/>
    </xf>
    <xf numFmtId="164" fontId="2" fillId="0" borderId="0" xfId="0" applyNumberFormat="1" applyFont="1" applyAlignment="1">
      <alignment horizontal="left" vertical="center" wrapText="1"/>
    </xf>
    <xf numFmtId="164" fontId="2" fillId="0" borderId="7" xfId="0" applyNumberFormat="1" applyFont="1" applyBorder="1" applyAlignment="1">
      <alignment horizontal="left" vertical="center" wrapText="1"/>
    </xf>
    <xf numFmtId="164" fontId="6" fillId="0" borderId="29" xfId="0" applyNumberFormat="1" applyFont="1" applyBorder="1" applyAlignment="1">
      <alignment horizontal="left" vertical="center" wrapText="1"/>
    </xf>
    <xf numFmtId="164" fontId="6" fillId="0" borderId="10" xfId="0" applyNumberFormat="1" applyFont="1" applyBorder="1" applyAlignment="1">
      <alignment horizontal="left" vertical="center" wrapText="1"/>
    </xf>
    <xf numFmtId="164" fontId="6" fillId="0" borderId="11" xfId="0" applyNumberFormat="1" applyFont="1" applyBorder="1" applyAlignment="1">
      <alignment horizontal="left" vertical="center" wrapText="1"/>
    </xf>
    <xf numFmtId="164" fontId="2" fillId="0" borderId="29" xfId="0" applyNumberFormat="1" applyFont="1" applyBorder="1" applyAlignment="1">
      <alignment horizontal="left" vertical="center" wrapText="1"/>
    </xf>
    <xf numFmtId="164" fontId="2" fillId="0" borderId="10" xfId="0" applyNumberFormat="1" applyFont="1" applyBorder="1" applyAlignment="1">
      <alignment horizontal="left" vertical="center" wrapText="1"/>
    </xf>
    <xf numFmtId="164" fontId="2" fillId="0" borderId="11" xfId="0" applyNumberFormat="1" applyFont="1" applyBorder="1" applyAlignment="1">
      <alignment horizontal="left" vertical="center" wrapText="1"/>
    </xf>
    <xf numFmtId="0" fontId="1" fillId="0" borderId="0" xfId="0" applyFont="1" applyAlignment="1" applyProtection="1">
      <alignment horizontal="left" wrapText="1"/>
      <protection locked="0"/>
    </xf>
    <xf numFmtId="0" fontId="1" fillId="4" borderId="0" xfId="0" applyFont="1" applyFill="1" applyAlignment="1">
      <alignment horizontal="left" vertical="center"/>
    </xf>
    <xf numFmtId="0" fontId="1" fillId="0" borderId="0" xfId="0" applyFont="1" applyAlignment="1">
      <alignment horizontal="left" vertical="center"/>
    </xf>
    <xf numFmtId="49" fontId="1" fillId="4" borderId="0" xfId="0" applyNumberFormat="1" applyFont="1" applyFill="1" applyAlignment="1">
      <alignment horizontal="left" vertical="center"/>
    </xf>
  </cellXfs>
  <cellStyles count="6">
    <cellStyle name="Hypertextový odkaz 2" xfId="4" xr:uid="{57810245-6986-45C2-82FC-15BC2A6CA051}"/>
    <cellStyle name="Měna 2" xfId="5" xr:uid="{95AB4765-6A4F-41A8-9D20-701B842C82BA}"/>
    <cellStyle name="Normální" xfId="0" builtinId="0"/>
    <cellStyle name="Normální 14" xfId="1" xr:uid="{00000000-0005-0000-0000-000001000000}"/>
    <cellStyle name="Normální 16" xfId="2" xr:uid="{00000000-0005-0000-0000-000002000000}"/>
    <cellStyle name="Normální 4"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S59"/>
  <sheetViews>
    <sheetView showGridLines="0" tabSelected="1" topLeftCell="A2" zoomScaleNormal="100" workbookViewId="0">
      <selection activeCell="O31" sqref="O31"/>
    </sheetView>
  </sheetViews>
  <sheetFormatPr defaultColWidth="9.140625" defaultRowHeight="12.75" x14ac:dyDescent="0.2"/>
  <cols>
    <col min="1" max="1" width="2.42578125" style="80" customWidth="1"/>
    <col min="2" max="2" width="3.140625" style="80" customWidth="1"/>
    <col min="3" max="3" width="2.7109375" style="80" customWidth="1"/>
    <col min="4" max="4" width="6.85546875" style="80" customWidth="1"/>
    <col min="5" max="5" width="13.5703125" style="80" customWidth="1"/>
    <col min="6" max="6" width="0.5703125" style="80" customWidth="1"/>
    <col min="7" max="7" width="2.5703125" style="80" customWidth="1"/>
    <col min="8" max="8" width="2.7109375" style="80" customWidth="1"/>
    <col min="9" max="9" width="9.7109375" style="80" customWidth="1"/>
    <col min="10" max="10" width="13.5703125" style="80" customWidth="1"/>
    <col min="11" max="11" width="0.7109375" style="80" customWidth="1"/>
    <col min="12" max="12" width="2.42578125" style="80" customWidth="1"/>
    <col min="13" max="13" width="2.85546875" style="80" customWidth="1"/>
    <col min="14" max="14" width="2" style="80" customWidth="1"/>
    <col min="15" max="15" width="12.7109375" style="80" customWidth="1"/>
    <col min="16" max="16" width="2.85546875" style="80" customWidth="1"/>
    <col min="17" max="17" width="2" style="80" customWidth="1"/>
    <col min="18" max="18" width="13.5703125" style="80" customWidth="1"/>
    <col min="19" max="19" width="0.5703125" style="80" customWidth="1"/>
    <col min="20" max="16384" width="9.140625" style="80"/>
  </cols>
  <sheetData>
    <row r="1" spans="1:19" ht="12.75" hidden="1" customHeight="1" x14ac:dyDescent="0.2">
      <c r="A1" s="88"/>
      <c r="B1" s="89"/>
      <c r="C1" s="89"/>
      <c r="D1" s="89"/>
      <c r="E1" s="89"/>
      <c r="F1" s="89"/>
      <c r="G1" s="89"/>
      <c r="H1" s="89"/>
      <c r="I1" s="89"/>
      <c r="J1" s="89"/>
      <c r="K1" s="89"/>
      <c r="L1" s="89"/>
      <c r="M1" s="89"/>
      <c r="N1" s="89"/>
      <c r="O1" s="89"/>
      <c r="P1" s="89"/>
      <c r="Q1" s="89"/>
      <c r="R1" s="89"/>
      <c r="S1" s="90"/>
    </row>
    <row r="2" spans="1:19" ht="23.25" customHeight="1" x14ac:dyDescent="0.35">
      <c r="A2" s="88"/>
      <c r="B2" s="89"/>
      <c r="C2" s="89"/>
      <c r="D2" s="89"/>
      <c r="E2" s="89"/>
      <c r="F2" s="89"/>
      <c r="G2" s="91" t="s">
        <v>80</v>
      </c>
      <c r="H2" s="89"/>
      <c r="I2" s="89"/>
      <c r="J2" s="89"/>
      <c r="K2" s="89"/>
      <c r="L2" s="89"/>
      <c r="M2" s="89"/>
      <c r="N2" s="89"/>
      <c r="O2" s="89"/>
      <c r="P2" s="89"/>
      <c r="Q2" s="89"/>
      <c r="R2" s="89"/>
      <c r="S2" s="90"/>
    </row>
    <row r="3" spans="1:19" ht="12" hidden="1" customHeight="1" x14ac:dyDescent="0.2">
      <c r="A3" s="92"/>
      <c r="B3" s="93"/>
      <c r="C3" s="93"/>
      <c r="D3" s="93"/>
      <c r="E3" s="93"/>
      <c r="F3" s="93"/>
      <c r="G3" s="93"/>
      <c r="H3" s="93"/>
      <c r="I3" s="93"/>
      <c r="J3" s="93"/>
      <c r="K3" s="93"/>
      <c r="L3" s="93"/>
      <c r="M3" s="93"/>
      <c r="N3" s="93"/>
      <c r="O3" s="93"/>
      <c r="P3" s="93"/>
      <c r="Q3" s="93"/>
      <c r="R3" s="93"/>
      <c r="S3" s="94"/>
    </row>
    <row r="4" spans="1:19" ht="8.25" customHeight="1" x14ac:dyDescent="0.2">
      <c r="A4" s="2"/>
      <c r="B4" s="3"/>
      <c r="C4" s="3"/>
      <c r="D4" s="3"/>
      <c r="E4" s="3"/>
      <c r="F4" s="3"/>
      <c r="G4" s="3"/>
      <c r="H4" s="3"/>
      <c r="I4" s="3"/>
      <c r="J4" s="3"/>
      <c r="K4" s="3"/>
      <c r="L4" s="3"/>
      <c r="M4" s="3"/>
      <c r="N4" s="3"/>
      <c r="O4" s="3"/>
      <c r="P4" s="3"/>
      <c r="Q4" s="3"/>
      <c r="R4" s="3"/>
      <c r="S4" s="4"/>
    </row>
    <row r="5" spans="1:19" ht="24" customHeight="1" x14ac:dyDescent="0.2">
      <c r="A5" s="5"/>
      <c r="B5" s="1" t="s">
        <v>0</v>
      </c>
      <c r="C5" s="1"/>
      <c r="D5" s="1"/>
      <c r="E5" s="198" t="s">
        <v>102</v>
      </c>
      <c r="F5" s="199"/>
      <c r="G5" s="199"/>
      <c r="H5" s="199"/>
      <c r="I5" s="199"/>
      <c r="J5" s="200"/>
      <c r="K5" s="1"/>
      <c r="L5" s="1"/>
      <c r="M5" s="1"/>
      <c r="N5" s="1"/>
      <c r="O5" s="1" t="s">
        <v>1</v>
      </c>
      <c r="P5" s="95" t="s">
        <v>2</v>
      </c>
      <c r="Q5" s="96"/>
      <c r="R5" s="6"/>
      <c r="S5" s="7"/>
    </row>
    <row r="6" spans="1:19" ht="17.25" hidden="1" customHeight="1" x14ac:dyDescent="0.2">
      <c r="A6" s="5"/>
      <c r="B6" s="1" t="s">
        <v>3</v>
      </c>
      <c r="C6" s="1"/>
      <c r="D6" s="1"/>
      <c r="E6" s="97" t="s">
        <v>4</v>
      </c>
      <c r="F6" s="1"/>
      <c r="G6" s="1"/>
      <c r="H6" s="1"/>
      <c r="I6" s="1"/>
      <c r="J6" s="8"/>
      <c r="K6" s="1"/>
      <c r="L6" s="1"/>
      <c r="M6" s="1"/>
      <c r="N6" s="1"/>
      <c r="O6" s="1"/>
      <c r="P6" s="97"/>
      <c r="Q6" s="98"/>
      <c r="R6" s="8"/>
      <c r="S6" s="7"/>
    </row>
    <row r="7" spans="1:19" ht="24" customHeight="1" x14ac:dyDescent="0.2">
      <c r="A7" s="5"/>
      <c r="B7" s="1" t="s">
        <v>5</v>
      </c>
      <c r="C7" s="1"/>
      <c r="D7" s="1"/>
      <c r="E7" s="201" t="s">
        <v>103</v>
      </c>
      <c r="F7" s="202"/>
      <c r="G7" s="202"/>
      <c r="H7" s="202"/>
      <c r="I7" s="202"/>
      <c r="J7" s="203"/>
      <c r="K7" s="1"/>
      <c r="L7" s="1"/>
      <c r="M7" s="1"/>
      <c r="N7" s="1"/>
      <c r="O7" s="1" t="s">
        <v>6</v>
      </c>
      <c r="P7" s="97" t="s">
        <v>7</v>
      </c>
      <c r="Q7" s="98"/>
      <c r="R7" s="8"/>
      <c r="S7" s="7"/>
    </row>
    <row r="8" spans="1:19" ht="17.25" hidden="1" customHeight="1" x14ac:dyDescent="0.2">
      <c r="A8" s="5"/>
      <c r="B8" s="1" t="s">
        <v>8</v>
      </c>
      <c r="C8" s="1"/>
      <c r="D8" s="1"/>
      <c r="E8" s="97" t="s">
        <v>2</v>
      </c>
      <c r="F8" s="1"/>
      <c r="G8" s="1"/>
      <c r="H8" s="1"/>
      <c r="I8" s="1"/>
      <c r="J8" s="8"/>
      <c r="K8" s="1"/>
      <c r="L8" s="1"/>
      <c r="M8" s="1"/>
      <c r="N8" s="1"/>
      <c r="O8" s="1"/>
      <c r="P8" s="97"/>
      <c r="Q8" s="98"/>
      <c r="R8" s="8"/>
      <c r="S8" s="7"/>
    </row>
    <row r="9" spans="1:19" ht="24" customHeight="1" x14ac:dyDescent="0.2">
      <c r="A9" s="5"/>
      <c r="B9" s="1" t="s">
        <v>9</v>
      </c>
      <c r="C9" s="1"/>
      <c r="D9" s="1"/>
      <c r="E9" s="204" t="s">
        <v>81</v>
      </c>
      <c r="F9" s="205"/>
      <c r="G9" s="205"/>
      <c r="H9" s="205"/>
      <c r="I9" s="205"/>
      <c r="J9" s="206"/>
      <c r="K9" s="1"/>
      <c r="L9" s="1"/>
      <c r="M9" s="1"/>
      <c r="N9" s="1"/>
      <c r="O9" s="1" t="s">
        <v>10</v>
      </c>
      <c r="P9" s="207" t="s">
        <v>7</v>
      </c>
      <c r="Q9" s="208"/>
      <c r="R9" s="209"/>
      <c r="S9" s="7"/>
    </row>
    <row r="10" spans="1:19" ht="17.25" hidden="1" customHeight="1" x14ac:dyDescent="0.2">
      <c r="A10" s="5"/>
      <c r="B10" s="1" t="s">
        <v>11</v>
      </c>
      <c r="C10" s="1"/>
      <c r="D10" s="1"/>
      <c r="E10" s="1" t="s">
        <v>2</v>
      </c>
      <c r="F10" s="1"/>
      <c r="G10" s="1"/>
      <c r="H10" s="1"/>
      <c r="I10" s="1"/>
      <c r="J10" s="1"/>
      <c r="K10" s="1"/>
      <c r="L10" s="1"/>
      <c r="M10" s="1"/>
      <c r="N10" s="1"/>
      <c r="O10" s="1"/>
      <c r="P10" s="98"/>
      <c r="Q10" s="98"/>
      <c r="R10" s="1"/>
      <c r="S10" s="7"/>
    </row>
    <row r="11" spans="1:19" ht="17.25" hidden="1" customHeight="1" x14ac:dyDescent="0.2">
      <c r="A11" s="5"/>
      <c r="B11" s="1" t="s">
        <v>12</v>
      </c>
      <c r="C11" s="1"/>
      <c r="D11" s="1"/>
      <c r="E11" s="1" t="s">
        <v>2</v>
      </c>
      <c r="F11" s="1"/>
      <c r="G11" s="1"/>
      <c r="H11" s="1"/>
      <c r="I11" s="1"/>
      <c r="J11" s="1"/>
      <c r="K11" s="1"/>
      <c r="L11" s="1"/>
      <c r="M11" s="1"/>
      <c r="N11" s="1"/>
      <c r="O11" s="1"/>
      <c r="P11" s="98"/>
      <c r="Q11" s="98"/>
      <c r="R11" s="1"/>
      <c r="S11" s="7"/>
    </row>
    <row r="12" spans="1:19" ht="17.25" hidden="1" customHeight="1" x14ac:dyDescent="0.2">
      <c r="A12" s="5"/>
      <c r="B12" s="1" t="s">
        <v>13</v>
      </c>
      <c r="C12" s="1"/>
      <c r="D12" s="1"/>
      <c r="E12" s="1" t="s">
        <v>2</v>
      </c>
      <c r="F12" s="1"/>
      <c r="G12" s="1"/>
      <c r="H12" s="1"/>
      <c r="I12" s="1"/>
      <c r="J12" s="1"/>
      <c r="K12" s="1"/>
      <c r="L12" s="1"/>
      <c r="M12" s="1"/>
      <c r="N12" s="1"/>
      <c r="O12" s="1"/>
      <c r="P12" s="98"/>
      <c r="Q12" s="98"/>
      <c r="R12" s="1"/>
      <c r="S12" s="7"/>
    </row>
    <row r="13" spans="1:19" ht="17.25" hidden="1" customHeight="1" x14ac:dyDescent="0.2">
      <c r="A13" s="5"/>
      <c r="B13" s="1"/>
      <c r="C13" s="1"/>
      <c r="D13" s="1"/>
      <c r="E13" s="1" t="s">
        <v>2</v>
      </c>
      <c r="F13" s="1"/>
      <c r="G13" s="1"/>
      <c r="H13" s="1"/>
      <c r="I13" s="1"/>
      <c r="J13" s="1"/>
      <c r="K13" s="1"/>
      <c r="L13" s="1"/>
      <c r="M13" s="1"/>
      <c r="N13" s="1"/>
      <c r="O13" s="1"/>
      <c r="P13" s="98"/>
      <c r="Q13" s="98"/>
      <c r="R13" s="1"/>
      <c r="S13" s="7"/>
    </row>
    <row r="14" spans="1:19" ht="17.25" hidden="1" customHeight="1" x14ac:dyDescent="0.2">
      <c r="A14" s="5"/>
      <c r="B14" s="1"/>
      <c r="C14" s="1"/>
      <c r="D14" s="1"/>
      <c r="E14" s="1" t="s">
        <v>2</v>
      </c>
      <c r="F14" s="1"/>
      <c r="G14" s="1"/>
      <c r="H14" s="1"/>
      <c r="I14" s="1"/>
      <c r="J14" s="1"/>
      <c r="K14" s="1"/>
      <c r="L14" s="1"/>
      <c r="M14" s="1"/>
      <c r="N14" s="1"/>
      <c r="O14" s="1"/>
      <c r="P14" s="98"/>
      <c r="Q14" s="98"/>
      <c r="R14" s="1"/>
      <c r="S14" s="7"/>
    </row>
    <row r="15" spans="1:19" ht="17.25" hidden="1" customHeight="1" x14ac:dyDescent="0.2">
      <c r="A15" s="5"/>
      <c r="B15" s="1"/>
      <c r="C15" s="1"/>
      <c r="D15" s="1"/>
      <c r="E15" s="1" t="s">
        <v>2</v>
      </c>
      <c r="F15" s="1"/>
      <c r="G15" s="1"/>
      <c r="H15" s="1"/>
      <c r="I15" s="1"/>
      <c r="J15" s="1"/>
      <c r="K15" s="1"/>
      <c r="L15" s="1"/>
      <c r="M15" s="1"/>
      <c r="N15" s="1"/>
      <c r="O15" s="1"/>
      <c r="P15" s="98"/>
      <c r="Q15" s="98"/>
      <c r="R15" s="1"/>
      <c r="S15" s="7"/>
    </row>
    <row r="16" spans="1:19" ht="17.25" hidden="1" customHeight="1" x14ac:dyDescent="0.2">
      <c r="A16" s="5"/>
      <c r="B16" s="1"/>
      <c r="C16" s="1"/>
      <c r="D16" s="1"/>
      <c r="E16" s="1" t="s">
        <v>2</v>
      </c>
      <c r="F16" s="1"/>
      <c r="G16" s="1"/>
      <c r="H16" s="1"/>
      <c r="I16" s="1"/>
      <c r="J16" s="1"/>
      <c r="K16" s="1"/>
      <c r="L16" s="1"/>
      <c r="M16" s="1"/>
      <c r="N16" s="1"/>
      <c r="O16" s="1"/>
      <c r="P16" s="98"/>
      <c r="Q16" s="98"/>
      <c r="R16" s="1"/>
      <c r="S16" s="7"/>
    </row>
    <row r="17" spans="1:19" ht="17.25" hidden="1" customHeight="1" x14ac:dyDescent="0.2">
      <c r="A17" s="5"/>
      <c r="B17" s="1"/>
      <c r="C17" s="1"/>
      <c r="D17" s="1"/>
      <c r="E17" s="1" t="s">
        <v>2</v>
      </c>
      <c r="F17" s="1"/>
      <c r="G17" s="1"/>
      <c r="H17" s="1"/>
      <c r="I17" s="1"/>
      <c r="J17" s="1"/>
      <c r="K17" s="1"/>
      <c r="L17" s="1"/>
      <c r="M17" s="1"/>
      <c r="N17" s="1"/>
      <c r="O17" s="1"/>
      <c r="P17" s="98"/>
      <c r="Q17" s="98"/>
      <c r="R17" s="1"/>
      <c r="S17" s="7"/>
    </row>
    <row r="18" spans="1:19" ht="17.25" hidden="1" customHeight="1" x14ac:dyDescent="0.2">
      <c r="A18" s="5"/>
      <c r="B18" s="1"/>
      <c r="C18" s="1"/>
      <c r="D18" s="1"/>
      <c r="E18" s="1" t="s">
        <v>2</v>
      </c>
      <c r="F18" s="1"/>
      <c r="G18" s="1"/>
      <c r="H18" s="1"/>
      <c r="I18" s="1"/>
      <c r="J18" s="1"/>
      <c r="K18" s="1"/>
      <c r="L18" s="1"/>
      <c r="M18" s="1"/>
      <c r="N18" s="1"/>
      <c r="O18" s="1"/>
      <c r="P18" s="98"/>
      <c r="Q18" s="98"/>
      <c r="R18" s="1"/>
      <c r="S18" s="7"/>
    </row>
    <row r="19" spans="1:19" ht="17.25" hidden="1" customHeight="1" x14ac:dyDescent="0.2">
      <c r="A19" s="5"/>
      <c r="B19" s="1"/>
      <c r="C19" s="1"/>
      <c r="D19" s="1"/>
      <c r="E19" s="1" t="s">
        <v>2</v>
      </c>
      <c r="F19" s="1"/>
      <c r="G19" s="1"/>
      <c r="H19" s="1"/>
      <c r="I19" s="1"/>
      <c r="J19" s="1"/>
      <c r="K19" s="1"/>
      <c r="L19" s="1"/>
      <c r="M19" s="1"/>
      <c r="N19" s="1"/>
      <c r="O19" s="1"/>
      <c r="P19" s="98"/>
      <c r="Q19" s="98"/>
      <c r="R19" s="1"/>
      <c r="S19" s="7"/>
    </row>
    <row r="20" spans="1:19" ht="17.25" hidden="1" customHeight="1" x14ac:dyDescent="0.2">
      <c r="A20" s="5"/>
      <c r="B20" s="1"/>
      <c r="C20" s="1"/>
      <c r="D20" s="1"/>
      <c r="E20" s="1" t="s">
        <v>2</v>
      </c>
      <c r="F20" s="1"/>
      <c r="G20" s="1"/>
      <c r="H20" s="1"/>
      <c r="I20" s="1"/>
      <c r="J20" s="1"/>
      <c r="K20" s="1"/>
      <c r="L20" s="1"/>
      <c r="M20" s="1"/>
      <c r="N20" s="1"/>
      <c r="O20" s="1"/>
      <c r="P20" s="98"/>
      <c r="Q20" s="98"/>
      <c r="R20" s="1"/>
      <c r="S20" s="7"/>
    </row>
    <row r="21" spans="1:19" ht="17.25" hidden="1" customHeight="1" x14ac:dyDescent="0.2">
      <c r="A21" s="5"/>
      <c r="B21" s="1"/>
      <c r="C21" s="1"/>
      <c r="D21" s="1"/>
      <c r="E21" s="1" t="s">
        <v>2</v>
      </c>
      <c r="F21" s="1"/>
      <c r="G21" s="1"/>
      <c r="H21" s="1"/>
      <c r="I21" s="1"/>
      <c r="J21" s="1"/>
      <c r="K21" s="1"/>
      <c r="L21" s="1"/>
      <c r="M21" s="1"/>
      <c r="N21" s="1"/>
      <c r="O21" s="1"/>
      <c r="P21" s="98"/>
      <c r="Q21" s="98"/>
      <c r="R21" s="1"/>
      <c r="S21" s="7"/>
    </row>
    <row r="22" spans="1:19" ht="17.25" hidden="1" customHeight="1" x14ac:dyDescent="0.2">
      <c r="A22" s="5"/>
      <c r="B22" s="1"/>
      <c r="C22" s="1"/>
      <c r="D22" s="1"/>
      <c r="E22" s="1" t="s">
        <v>2</v>
      </c>
      <c r="F22" s="1"/>
      <c r="G22" s="1"/>
      <c r="H22" s="1"/>
      <c r="I22" s="1"/>
      <c r="J22" s="1"/>
      <c r="K22" s="1"/>
      <c r="L22" s="1"/>
      <c r="M22" s="1"/>
      <c r="N22" s="1"/>
      <c r="O22" s="1"/>
      <c r="P22" s="98"/>
      <c r="Q22" s="98"/>
      <c r="R22" s="1"/>
      <c r="S22" s="7"/>
    </row>
    <row r="23" spans="1:19" ht="17.25" hidden="1" customHeight="1" x14ac:dyDescent="0.2">
      <c r="A23" s="5"/>
      <c r="B23" s="1"/>
      <c r="C23" s="1"/>
      <c r="D23" s="1"/>
      <c r="E23" s="1" t="s">
        <v>2</v>
      </c>
      <c r="F23" s="1"/>
      <c r="G23" s="1"/>
      <c r="H23" s="1"/>
      <c r="I23" s="1"/>
      <c r="J23" s="1"/>
      <c r="K23" s="1"/>
      <c r="L23" s="1"/>
      <c r="M23" s="1"/>
      <c r="N23" s="1"/>
      <c r="O23" s="1"/>
      <c r="P23" s="98"/>
      <c r="Q23" s="98"/>
      <c r="R23" s="1"/>
      <c r="S23" s="7"/>
    </row>
    <row r="24" spans="1:19" ht="17.25" hidden="1" customHeight="1" x14ac:dyDescent="0.2">
      <c r="A24" s="5"/>
      <c r="B24" s="1"/>
      <c r="C24" s="1"/>
      <c r="D24" s="1"/>
      <c r="E24" s="1" t="s">
        <v>2</v>
      </c>
      <c r="F24" s="1"/>
      <c r="G24" s="1"/>
      <c r="H24" s="1"/>
      <c r="I24" s="1"/>
      <c r="J24" s="1"/>
      <c r="K24" s="1"/>
      <c r="L24" s="1"/>
      <c r="M24" s="1"/>
      <c r="N24" s="1"/>
      <c r="O24" s="1"/>
      <c r="P24" s="98"/>
      <c r="Q24" s="98"/>
      <c r="R24" s="1"/>
      <c r="S24" s="7"/>
    </row>
    <row r="25" spans="1:19" ht="17.850000000000001" customHeight="1" x14ac:dyDescent="0.2">
      <c r="A25" s="5"/>
      <c r="B25" s="1"/>
      <c r="C25" s="1"/>
      <c r="D25" s="1"/>
      <c r="E25" s="1"/>
      <c r="F25" s="1"/>
      <c r="G25" s="1"/>
      <c r="H25" s="1"/>
      <c r="I25" s="1"/>
      <c r="J25" s="1"/>
      <c r="K25" s="1"/>
      <c r="L25" s="1"/>
      <c r="M25" s="1"/>
      <c r="N25" s="1"/>
      <c r="O25" s="1" t="s">
        <v>14</v>
      </c>
      <c r="P25" s="1" t="s">
        <v>15</v>
      </c>
      <c r="Q25" s="1"/>
      <c r="R25" s="1"/>
      <c r="S25" s="7"/>
    </row>
    <row r="26" spans="1:19" ht="17.850000000000001" customHeight="1" x14ac:dyDescent="0.2">
      <c r="A26" s="5"/>
      <c r="B26" s="1" t="s">
        <v>16</v>
      </c>
      <c r="C26" s="1"/>
      <c r="D26" s="1"/>
      <c r="E26" s="95" t="s">
        <v>104</v>
      </c>
      <c r="F26" s="9"/>
      <c r="G26" s="9"/>
      <c r="H26" s="9"/>
      <c r="I26" s="9"/>
      <c r="J26" s="6"/>
      <c r="K26" s="1"/>
      <c r="L26" s="1"/>
      <c r="M26" s="1"/>
      <c r="N26" s="1"/>
      <c r="O26" s="99" t="s">
        <v>105</v>
      </c>
      <c r="P26" s="100" t="s">
        <v>7</v>
      </c>
      <c r="Q26" s="101"/>
      <c r="R26" s="10"/>
      <c r="S26" s="7"/>
    </row>
    <row r="27" spans="1:19" ht="17.850000000000001" customHeight="1" x14ac:dyDescent="0.2">
      <c r="A27" s="5"/>
      <c r="B27" s="1" t="s">
        <v>17</v>
      </c>
      <c r="C27" s="1"/>
      <c r="D27" s="1"/>
      <c r="E27" s="97" t="s">
        <v>97</v>
      </c>
      <c r="F27" s="1"/>
      <c r="G27" s="1"/>
      <c r="H27" s="1"/>
      <c r="I27" s="1"/>
      <c r="J27" s="8"/>
      <c r="K27" s="1"/>
      <c r="L27" s="1"/>
      <c r="M27" s="1"/>
      <c r="N27" s="1"/>
      <c r="O27" s="99" t="s">
        <v>7</v>
      </c>
      <c r="P27" s="100" t="s">
        <v>7</v>
      </c>
      <c r="Q27" s="101"/>
      <c r="R27" s="10"/>
      <c r="S27" s="7"/>
    </row>
    <row r="28" spans="1:19" ht="17.850000000000001" customHeight="1" x14ac:dyDescent="0.2">
      <c r="A28" s="5"/>
      <c r="B28" s="1" t="s">
        <v>18</v>
      </c>
      <c r="C28" s="1"/>
      <c r="D28" s="1"/>
      <c r="E28" s="97" t="s">
        <v>2</v>
      </c>
      <c r="F28" s="1"/>
      <c r="G28" s="1"/>
      <c r="H28" s="1"/>
      <c r="I28" s="1"/>
      <c r="J28" s="8"/>
      <c r="K28" s="1"/>
      <c r="L28" s="1"/>
      <c r="M28" s="1"/>
      <c r="N28" s="1"/>
      <c r="O28" s="99" t="s">
        <v>7</v>
      </c>
      <c r="P28" s="100" t="s">
        <v>7</v>
      </c>
      <c r="Q28" s="101"/>
      <c r="R28" s="10"/>
      <c r="S28" s="7"/>
    </row>
    <row r="29" spans="1:19" ht="17.850000000000001" customHeight="1" x14ac:dyDescent="0.2">
      <c r="A29" s="5"/>
      <c r="B29" s="1"/>
      <c r="C29" s="1"/>
      <c r="D29" s="1"/>
      <c r="E29" s="102" t="s">
        <v>7</v>
      </c>
      <c r="F29" s="11"/>
      <c r="G29" s="11"/>
      <c r="H29" s="11"/>
      <c r="I29" s="11"/>
      <c r="J29" s="12"/>
      <c r="K29" s="1"/>
      <c r="L29" s="1"/>
      <c r="M29" s="1"/>
      <c r="N29" s="1"/>
      <c r="O29" s="98"/>
      <c r="P29" s="98"/>
      <c r="Q29" s="98"/>
      <c r="R29" s="1"/>
      <c r="S29" s="7"/>
    </row>
    <row r="30" spans="1:19" ht="17.850000000000001" customHeight="1" x14ac:dyDescent="0.2">
      <c r="A30" s="5"/>
      <c r="B30" s="1"/>
      <c r="C30" s="1"/>
      <c r="D30" s="1"/>
      <c r="E30" s="98" t="s">
        <v>19</v>
      </c>
      <c r="F30" s="1"/>
      <c r="G30" s="1" t="s">
        <v>20</v>
      </c>
      <c r="H30" s="1"/>
      <c r="I30" s="1"/>
      <c r="J30" s="1"/>
      <c r="K30" s="1"/>
      <c r="L30" s="1"/>
      <c r="M30" s="1"/>
      <c r="N30" s="1"/>
      <c r="O30" s="98" t="s">
        <v>21</v>
      </c>
      <c r="P30" s="98"/>
      <c r="Q30" s="98"/>
      <c r="R30" s="13"/>
      <c r="S30" s="7"/>
    </row>
    <row r="31" spans="1:19" ht="17.850000000000001" customHeight="1" x14ac:dyDescent="0.2">
      <c r="A31" s="5"/>
      <c r="B31" s="1"/>
      <c r="C31" s="1"/>
      <c r="D31" s="1"/>
      <c r="E31" s="99" t="s">
        <v>7</v>
      </c>
      <c r="F31" s="1"/>
      <c r="G31" s="100"/>
      <c r="H31" s="14"/>
      <c r="I31" s="103"/>
      <c r="J31" s="1"/>
      <c r="K31" s="1"/>
      <c r="L31" s="1"/>
      <c r="M31" s="1"/>
      <c r="N31" s="1"/>
      <c r="O31" s="104"/>
      <c r="P31" s="98"/>
      <c r="Q31" s="98"/>
      <c r="R31" s="13"/>
      <c r="S31" s="7"/>
    </row>
    <row r="32" spans="1:19" ht="8.25" customHeight="1" x14ac:dyDescent="0.2">
      <c r="A32" s="15"/>
      <c r="B32" s="16"/>
      <c r="C32" s="16"/>
      <c r="D32" s="16"/>
      <c r="E32" s="16"/>
      <c r="F32" s="16"/>
      <c r="G32" s="16"/>
      <c r="H32" s="16"/>
      <c r="I32" s="16"/>
      <c r="J32" s="16"/>
      <c r="K32" s="16"/>
      <c r="L32" s="16"/>
      <c r="M32" s="16"/>
      <c r="N32" s="16"/>
      <c r="O32" s="16"/>
      <c r="P32" s="16"/>
      <c r="Q32" s="16"/>
      <c r="R32" s="16"/>
      <c r="S32" s="17"/>
    </row>
    <row r="33" spans="1:19" ht="20.25" customHeight="1" x14ac:dyDescent="0.2">
      <c r="A33" s="18"/>
      <c r="B33" s="19"/>
      <c r="C33" s="19"/>
      <c r="D33" s="19"/>
      <c r="E33" s="20" t="s">
        <v>22</v>
      </c>
      <c r="F33" s="19"/>
      <c r="G33" s="19"/>
      <c r="H33" s="19"/>
      <c r="I33" s="19"/>
      <c r="J33" s="19"/>
      <c r="K33" s="19"/>
      <c r="L33" s="19"/>
      <c r="M33" s="19"/>
      <c r="N33" s="19"/>
      <c r="O33" s="19"/>
      <c r="P33" s="19"/>
      <c r="Q33" s="19"/>
      <c r="R33" s="19"/>
      <c r="S33" s="21"/>
    </row>
    <row r="34" spans="1:19" ht="20.25" customHeight="1" x14ac:dyDescent="0.2">
      <c r="A34" s="22" t="s">
        <v>23</v>
      </c>
      <c r="B34" s="23"/>
      <c r="C34" s="23"/>
      <c r="D34" s="24"/>
      <c r="E34" s="25" t="s">
        <v>24</v>
      </c>
      <c r="F34" s="24"/>
      <c r="G34" s="25" t="s">
        <v>25</v>
      </c>
      <c r="H34" s="23"/>
      <c r="I34" s="24"/>
      <c r="J34" s="25" t="s">
        <v>26</v>
      </c>
      <c r="K34" s="23"/>
      <c r="L34" s="25" t="s">
        <v>27</v>
      </c>
      <c r="M34" s="23"/>
      <c r="N34" s="23"/>
      <c r="O34" s="24"/>
      <c r="P34" s="25" t="s">
        <v>28</v>
      </c>
      <c r="Q34" s="23"/>
      <c r="R34" s="23"/>
      <c r="S34" s="26"/>
    </row>
    <row r="35" spans="1:19" ht="20.25" customHeight="1" x14ac:dyDescent="0.2">
      <c r="A35" s="105"/>
      <c r="B35" s="106"/>
      <c r="C35" s="106"/>
      <c r="D35" s="107">
        <v>0</v>
      </c>
      <c r="E35" s="108">
        <f>IF(D35=0,0,R49/D35)</f>
        <v>0</v>
      </c>
      <c r="F35" s="109"/>
      <c r="G35" s="110"/>
      <c r="H35" s="106"/>
      <c r="I35" s="107">
        <v>0</v>
      </c>
      <c r="J35" s="108">
        <f>IF(I35=0,0,R49/I35)</f>
        <v>0</v>
      </c>
      <c r="K35" s="111"/>
      <c r="L35" s="110"/>
      <c r="M35" s="106"/>
      <c r="N35" s="106"/>
      <c r="O35" s="107">
        <v>0</v>
      </c>
      <c r="P35" s="110"/>
      <c r="Q35" s="106"/>
      <c r="R35" s="112">
        <f>IF(O35=0,0,R49/O35)</f>
        <v>0</v>
      </c>
      <c r="S35" s="113"/>
    </row>
    <row r="36" spans="1:19" ht="20.25" customHeight="1" x14ac:dyDescent="0.2">
      <c r="A36" s="18"/>
      <c r="B36" s="19"/>
      <c r="C36" s="19"/>
      <c r="D36" s="19"/>
      <c r="E36" s="20" t="s">
        <v>29</v>
      </c>
      <c r="F36" s="19"/>
      <c r="G36" s="19"/>
      <c r="H36" s="19"/>
      <c r="I36" s="19"/>
      <c r="J36" s="27" t="s">
        <v>30</v>
      </c>
      <c r="K36" s="19"/>
      <c r="L36" s="19"/>
      <c r="M36" s="19"/>
      <c r="N36" s="19"/>
      <c r="O36" s="19"/>
      <c r="P36" s="19"/>
      <c r="Q36" s="19"/>
      <c r="R36" s="19"/>
      <c r="S36" s="21"/>
    </row>
    <row r="37" spans="1:19" ht="20.25" customHeight="1" x14ac:dyDescent="0.2">
      <c r="A37" s="28" t="s">
        <v>31</v>
      </c>
      <c r="B37" s="29"/>
      <c r="C37" s="30" t="s">
        <v>32</v>
      </c>
      <c r="D37" s="31"/>
      <c r="E37" s="31"/>
      <c r="F37" s="32"/>
      <c r="G37" s="28" t="s">
        <v>33</v>
      </c>
      <c r="H37" s="33"/>
      <c r="I37" s="30" t="s">
        <v>34</v>
      </c>
      <c r="J37" s="31"/>
      <c r="K37" s="31"/>
      <c r="L37" s="28" t="s">
        <v>35</v>
      </c>
      <c r="M37" s="33"/>
      <c r="N37" s="30" t="s">
        <v>36</v>
      </c>
      <c r="O37" s="31"/>
      <c r="P37" s="31"/>
      <c r="Q37" s="31"/>
      <c r="R37" s="31"/>
      <c r="S37" s="32"/>
    </row>
    <row r="38" spans="1:19" ht="20.25" customHeight="1" x14ac:dyDescent="0.2">
      <c r="A38" s="34">
        <v>1</v>
      </c>
      <c r="B38" s="35" t="s">
        <v>37</v>
      </c>
      <c r="C38" s="6"/>
      <c r="D38" s="36"/>
      <c r="E38" s="114">
        <v>0</v>
      </c>
      <c r="F38" s="37"/>
      <c r="G38" s="34">
        <v>10</v>
      </c>
      <c r="H38" s="38" t="s">
        <v>38</v>
      </c>
      <c r="I38" s="10"/>
      <c r="J38" s="115">
        <v>0</v>
      </c>
      <c r="K38" s="116"/>
      <c r="L38" s="34">
        <v>14</v>
      </c>
      <c r="M38" s="100" t="s">
        <v>39</v>
      </c>
      <c r="N38" s="14"/>
      <c r="O38" s="14"/>
      <c r="P38" s="117" t="str">
        <f>M51</f>
        <v>21</v>
      </c>
      <c r="Q38" s="118" t="s">
        <v>41</v>
      </c>
      <c r="R38" s="114">
        <f>(E38+E39+E40)*0.025</f>
        <v>0</v>
      </c>
      <c r="S38" s="39"/>
    </row>
    <row r="39" spans="1:19" ht="20.25" customHeight="1" x14ac:dyDescent="0.2">
      <c r="A39" s="34">
        <v>2</v>
      </c>
      <c r="B39" s="35" t="s">
        <v>43</v>
      </c>
      <c r="C39" s="6"/>
      <c r="D39" s="36"/>
      <c r="E39" s="114">
        <v>0</v>
      </c>
      <c r="F39" s="37"/>
      <c r="G39" s="34">
        <v>11</v>
      </c>
      <c r="H39" s="1" t="s">
        <v>42</v>
      </c>
      <c r="I39" s="36"/>
      <c r="J39" s="115">
        <v>0</v>
      </c>
      <c r="K39" s="116"/>
      <c r="L39" s="34">
        <v>15</v>
      </c>
      <c r="M39" s="100" t="s">
        <v>88</v>
      </c>
      <c r="N39" s="14"/>
      <c r="O39" s="14"/>
      <c r="P39" s="117" t="str">
        <f>M51</f>
        <v>21</v>
      </c>
      <c r="Q39" s="118" t="s">
        <v>41</v>
      </c>
      <c r="R39" s="114">
        <v>0</v>
      </c>
      <c r="S39" s="39"/>
    </row>
    <row r="40" spans="1:19" ht="20.25" customHeight="1" x14ac:dyDescent="0.2">
      <c r="A40" s="34">
        <v>3</v>
      </c>
      <c r="B40" s="35" t="s">
        <v>87</v>
      </c>
      <c r="C40" s="6"/>
      <c r="D40" s="36"/>
      <c r="E40" s="114">
        <v>0</v>
      </c>
      <c r="F40" s="37"/>
      <c r="G40" s="34">
        <v>12</v>
      </c>
      <c r="H40" s="38" t="s">
        <v>44</v>
      </c>
      <c r="I40" s="10"/>
      <c r="J40" s="115">
        <v>0</v>
      </c>
      <c r="K40" s="116"/>
      <c r="L40" s="34">
        <v>16</v>
      </c>
      <c r="M40" s="100" t="s">
        <v>45</v>
      </c>
      <c r="N40" s="14"/>
      <c r="O40" s="14"/>
      <c r="P40" s="117" t="str">
        <f>M51</f>
        <v>21</v>
      </c>
      <c r="Q40" s="118" t="s">
        <v>41</v>
      </c>
      <c r="R40" s="114">
        <v>0</v>
      </c>
      <c r="S40" s="39"/>
    </row>
    <row r="41" spans="1:19" ht="20.25" customHeight="1" x14ac:dyDescent="0.2">
      <c r="A41" s="34">
        <v>4</v>
      </c>
      <c r="B41" s="35"/>
      <c r="C41" s="6"/>
      <c r="D41" s="36"/>
      <c r="E41" s="114"/>
      <c r="F41" s="37"/>
      <c r="G41" s="34"/>
      <c r="H41" s="38"/>
      <c r="I41" s="10"/>
      <c r="J41" s="115"/>
      <c r="K41" s="116"/>
      <c r="L41" s="34">
        <v>17</v>
      </c>
      <c r="M41" s="100" t="s">
        <v>46</v>
      </c>
      <c r="N41" s="14"/>
      <c r="O41" s="14"/>
      <c r="P41" s="117" t="str">
        <f>M51</f>
        <v>21</v>
      </c>
      <c r="Q41" s="118" t="s">
        <v>41</v>
      </c>
      <c r="R41" s="114">
        <f>(E38+E39+E40)*0.04</f>
        <v>0</v>
      </c>
      <c r="S41" s="39"/>
    </row>
    <row r="42" spans="1:19" ht="20.25" customHeight="1" x14ac:dyDescent="0.2">
      <c r="A42" s="34">
        <v>5</v>
      </c>
      <c r="B42" s="192" t="s">
        <v>82</v>
      </c>
      <c r="C42" s="6"/>
      <c r="D42" s="36"/>
      <c r="E42" s="114">
        <v>0</v>
      </c>
      <c r="F42" s="68"/>
      <c r="G42" s="40"/>
      <c r="H42" s="14"/>
      <c r="I42" s="10"/>
      <c r="J42" s="119"/>
      <c r="K42" s="120"/>
      <c r="L42" s="34">
        <v>18</v>
      </c>
      <c r="M42" s="100" t="s">
        <v>47</v>
      </c>
      <c r="N42" s="14"/>
      <c r="O42" s="14"/>
      <c r="P42" s="117">
        <f>M53</f>
        <v>0</v>
      </c>
      <c r="Q42" s="118" t="s">
        <v>41</v>
      </c>
      <c r="R42" s="114">
        <v>0</v>
      </c>
      <c r="S42" s="7"/>
    </row>
    <row r="43" spans="1:19" ht="20.25" customHeight="1" x14ac:dyDescent="0.2">
      <c r="A43" s="34">
        <v>6</v>
      </c>
      <c r="B43" s="192" t="s">
        <v>99</v>
      </c>
      <c r="C43" s="6"/>
      <c r="D43" s="36"/>
      <c r="E43" s="114">
        <v>0</v>
      </c>
      <c r="F43" s="68"/>
      <c r="G43" s="40"/>
      <c r="H43" s="14"/>
      <c r="I43" s="10"/>
      <c r="J43" s="119"/>
      <c r="K43" s="120"/>
      <c r="L43" s="34">
        <v>19</v>
      </c>
      <c r="M43" s="38" t="s">
        <v>48</v>
      </c>
      <c r="N43" s="14"/>
      <c r="O43" s="14"/>
      <c r="P43" s="14"/>
      <c r="Q43" s="10"/>
      <c r="R43" s="114">
        <v>0</v>
      </c>
      <c r="S43" s="7"/>
    </row>
    <row r="44" spans="1:19" ht="20.25" customHeight="1" x14ac:dyDescent="0.2">
      <c r="A44" s="34">
        <v>7</v>
      </c>
      <c r="B44" s="192" t="s">
        <v>100</v>
      </c>
      <c r="C44" s="6"/>
      <c r="D44" s="36"/>
      <c r="E44" s="114">
        <f>Rekapitulace!C14</f>
        <v>0</v>
      </c>
      <c r="F44" s="68"/>
      <c r="G44" s="40"/>
      <c r="H44" s="14"/>
      <c r="I44" s="10"/>
      <c r="J44" s="119"/>
      <c r="K44" s="120"/>
      <c r="L44" s="34"/>
      <c r="M44" s="38"/>
      <c r="N44" s="14"/>
      <c r="O44" s="14"/>
      <c r="P44" s="14"/>
      <c r="Q44" s="10"/>
      <c r="R44" s="114"/>
      <c r="S44" s="7"/>
    </row>
    <row r="45" spans="1:19" ht="20.25" customHeight="1" x14ac:dyDescent="0.2">
      <c r="A45" s="34">
        <v>8</v>
      </c>
      <c r="B45" s="35"/>
      <c r="C45" s="6"/>
      <c r="D45" s="36"/>
      <c r="E45" s="114"/>
      <c r="F45" s="68"/>
      <c r="G45" s="40"/>
      <c r="H45" s="14"/>
      <c r="I45" s="10"/>
      <c r="J45" s="120"/>
      <c r="K45" s="120"/>
      <c r="L45" s="34"/>
      <c r="M45" s="38"/>
      <c r="N45" s="14"/>
      <c r="O45" s="14"/>
      <c r="P45" s="14"/>
      <c r="Q45" s="10"/>
      <c r="R45" s="114"/>
      <c r="S45" s="7"/>
    </row>
    <row r="46" spans="1:19" ht="20.25" customHeight="1" x14ac:dyDescent="0.2">
      <c r="A46" s="34">
        <v>9</v>
      </c>
      <c r="B46" s="41" t="s">
        <v>83</v>
      </c>
      <c r="C46" s="14"/>
      <c r="D46" s="10"/>
      <c r="E46" s="121">
        <f>SUM(E38:E45)</f>
        <v>0</v>
      </c>
      <c r="F46" s="42"/>
      <c r="G46" s="34">
        <v>13</v>
      </c>
      <c r="H46" s="41" t="s">
        <v>84</v>
      </c>
      <c r="I46" s="10"/>
      <c r="J46" s="122">
        <f>SUM(J38:J41)</f>
        <v>0</v>
      </c>
      <c r="K46" s="123"/>
      <c r="L46" s="34">
        <v>20</v>
      </c>
      <c r="M46" s="35" t="s">
        <v>85</v>
      </c>
      <c r="N46" s="9"/>
      <c r="O46" s="9"/>
      <c r="P46" s="9"/>
      <c r="Q46" s="43"/>
      <c r="R46" s="121">
        <f>SUM(R38:R43)</f>
        <v>0</v>
      </c>
      <c r="S46" s="21"/>
    </row>
    <row r="47" spans="1:19" ht="20.25" customHeight="1" x14ac:dyDescent="0.2">
      <c r="A47" s="44">
        <v>21</v>
      </c>
      <c r="B47" s="45" t="s">
        <v>49</v>
      </c>
      <c r="C47" s="46"/>
      <c r="D47" s="47"/>
      <c r="E47" s="124">
        <v>0</v>
      </c>
      <c r="F47" s="48"/>
      <c r="G47" s="44">
        <v>22</v>
      </c>
      <c r="H47" s="45" t="s">
        <v>50</v>
      </c>
      <c r="I47" s="47"/>
      <c r="J47" s="125">
        <f>(E38+E39+E40)*0.03</f>
        <v>0</v>
      </c>
      <c r="K47" s="126" t="str">
        <f>M51</f>
        <v>21</v>
      </c>
      <c r="L47" s="44">
        <v>23</v>
      </c>
      <c r="M47" s="45" t="s">
        <v>51</v>
      </c>
      <c r="N47" s="46"/>
      <c r="O47" s="46"/>
      <c r="P47" s="46"/>
      <c r="Q47" s="47"/>
      <c r="R47" s="124">
        <v>0</v>
      </c>
      <c r="S47" s="17"/>
    </row>
    <row r="48" spans="1:19" ht="20.25" customHeight="1" x14ac:dyDescent="0.2">
      <c r="A48" s="49" t="s">
        <v>17</v>
      </c>
      <c r="B48" s="3"/>
      <c r="C48" s="3"/>
      <c r="D48" s="3"/>
      <c r="E48" s="3"/>
      <c r="F48" s="50"/>
      <c r="G48" s="51"/>
      <c r="H48" s="3"/>
      <c r="I48" s="3"/>
      <c r="J48" s="3"/>
      <c r="K48" s="3"/>
      <c r="L48" s="52" t="s">
        <v>52</v>
      </c>
      <c r="M48" s="24"/>
      <c r="N48" s="30" t="s">
        <v>53</v>
      </c>
      <c r="O48" s="23"/>
      <c r="P48" s="23"/>
      <c r="Q48" s="23"/>
      <c r="R48" s="23"/>
      <c r="S48" s="26"/>
    </row>
    <row r="49" spans="1:19" ht="20.25" customHeight="1" x14ac:dyDescent="0.2">
      <c r="A49" s="5"/>
      <c r="B49" s="1"/>
      <c r="C49" s="1"/>
      <c r="D49" s="1"/>
      <c r="E49" s="1"/>
      <c r="F49" s="8"/>
      <c r="G49" s="53"/>
      <c r="H49" s="1"/>
      <c r="I49" s="1"/>
      <c r="J49" s="1"/>
      <c r="K49" s="1"/>
      <c r="L49" s="34">
        <v>24</v>
      </c>
      <c r="M49" s="38" t="s">
        <v>86</v>
      </c>
      <c r="N49" s="14"/>
      <c r="O49" s="14"/>
      <c r="P49" s="14"/>
      <c r="Q49" s="39"/>
      <c r="R49" s="121">
        <f>ROUND(E46+J46+R46+E47+J47+R47,2)</f>
        <v>0</v>
      </c>
      <c r="S49" s="54">
        <f>E46+J46+R46+E47+J47+R47</f>
        <v>0</v>
      </c>
    </row>
    <row r="50" spans="1:19" ht="20.25" customHeight="1" x14ac:dyDescent="0.2">
      <c r="A50" s="55" t="s">
        <v>54</v>
      </c>
      <c r="B50" s="11"/>
      <c r="C50" s="11"/>
      <c r="D50" s="11"/>
      <c r="E50" s="11"/>
      <c r="F50" s="12"/>
      <c r="G50" s="56" t="s">
        <v>55</v>
      </c>
      <c r="H50" s="11"/>
      <c r="I50" s="11"/>
      <c r="J50" s="11"/>
      <c r="K50" s="11"/>
      <c r="L50" s="34">
        <v>25</v>
      </c>
      <c r="M50" s="127">
        <v>12</v>
      </c>
      <c r="N50" s="12" t="s">
        <v>41</v>
      </c>
      <c r="O50" s="128">
        <f>ROUND(R49-O51,2)</f>
        <v>0</v>
      </c>
      <c r="P50" s="14" t="s">
        <v>56</v>
      </c>
      <c r="Q50" s="10"/>
      <c r="R50" s="129">
        <f>ROUND(O50*M50/100,2)</f>
        <v>0</v>
      </c>
      <c r="S50" s="57">
        <f>O50*M50/100</f>
        <v>0</v>
      </c>
    </row>
    <row r="51" spans="1:19" ht="20.25" customHeight="1" thickBot="1" x14ac:dyDescent="0.25">
      <c r="A51" s="58" t="s">
        <v>16</v>
      </c>
      <c r="B51" s="9"/>
      <c r="C51" s="9"/>
      <c r="D51" s="9"/>
      <c r="E51" s="9"/>
      <c r="F51" s="6"/>
      <c r="G51" s="59"/>
      <c r="H51" s="9"/>
      <c r="I51" s="9"/>
      <c r="J51" s="9"/>
      <c r="K51" s="9"/>
      <c r="L51" s="34">
        <v>26</v>
      </c>
      <c r="M51" s="130" t="s">
        <v>40</v>
      </c>
      <c r="N51" s="10" t="s">
        <v>41</v>
      </c>
      <c r="O51" s="128">
        <f>R49</f>
        <v>0</v>
      </c>
      <c r="P51" s="14" t="s">
        <v>56</v>
      </c>
      <c r="Q51" s="10"/>
      <c r="R51" s="114">
        <f>ROUND(O51*M51/100,2)</f>
        <v>0</v>
      </c>
      <c r="S51" s="60">
        <f>O51*M51/100</f>
        <v>0</v>
      </c>
    </row>
    <row r="52" spans="1:19" ht="20.25" customHeight="1" thickBot="1" x14ac:dyDescent="0.25">
      <c r="A52" s="5"/>
      <c r="B52" s="1"/>
      <c r="C52" s="1"/>
      <c r="D52" s="1"/>
      <c r="E52" s="1"/>
      <c r="F52" s="8"/>
      <c r="G52" s="53"/>
      <c r="H52" s="1"/>
      <c r="I52" s="1"/>
      <c r="J52" s="1"/>
      <c r="K52" s="1"/>
      <c r="L52" s="44">
        <v>27</v>
      </c>
      <c r="M52" s="61" t="s">
        <v>89</v>
      </c>
      <c r="N52" s="46"/>
      <c r="O52" s="46"/>
      <c r="P52" s="46"/>
      <c r="Q52" s="62"/>
      <c r="R52" s="131">
        <f>R49+R50+R51</f>
        <v>0</v>
      </c>
      <c r="S52" s="63"/>
    </row>
    <row r="53" spans="1:19" ht="20.25" customHeight="1" x14ac:dyDescent="0.2">
      <c r="A53" s="55" t="s">
        <v>54</v>
      </c>
      <c r="B53" s="11"/>
      <c r="C53" s="11"/>
      <c r="D53" s="11"/>
      <c r="E53" s="11"/>
      <c r="F53" s="12"/>
      <c r="G53" s="56" t="s">
        <v>55</v>
      </c>
      <c r="H53" s="11"/>
      <c r="I53" s="11"/>
      <c r="J53" s="11"/>
      <c r="K53" s="11"/>
      <c r="L53" s="52" t="s">
        <v>57</v>
      </c>
      <c r="M53" s="24"/>
      <c r="N53" s="30" t="s">
        <v>58</v>
      </c>
      <c r="O53" s="23"/>
      <c r="P53" s="23"/>
      <c r="Q53" s="23"/>
      <c r="R53" s="132"/>
      <c r="S53" s="26"/>
    </row>
    <row r="54" spans="1:19" ht="20.25" customHeight="1" x14ac:dyDescent="0.2">
      <c r="A54" s="58" t="s">
        <v>18</v>
      </c>
      <c r="B54" s="9"/>
      <c r="C54" s="9"/>
      <c r="D54" s="9"/>
      <c r="E54" s="9"/>
      <c r="F54" s="6"/>
      <c r="G54" s="59"/>
      <c r="H54" s="9"/>
      <c r="I54" s="9"/>
      <c r="J54" s="9"/>
      <c r="K54" s="9"/>
      <c r="L54" s="34">
        <v>28</v>
      </c>
      <c r="M54" s="38" t="s">
        <v>59</v>
      </c>
      <c r="N54" s="14"/>
      <c r="O54" s="14"/>
      <c r="P54" s="14"/>
      <c r="Q54" s="10"/>
      <c r="R54" s="114">
        <v>0</v>
      </c>
      <c r="S54" s="39"/>
    </row>
    <row r="55" spans="1:19" ht="20.25" customHeight="1" x14ac:dyDescent="0.2">
      <c r="A55" s="5"/>
      <c r="B55" s="1"/>
      <c r="C55" s="1"/>
      <c r="D55" s="1"/>
      <c r="E55" s="1"/>
      <c r="F55" s="8"/>
      <c r="G55" s="53"/>
      <c r="H55" s="1"/>
      <c r="I55" s="1"/>
      <c r="J55" s="1"/>
      <c r="K55" s="1"/>
      <c r="L55" s="34">
        <v>29</v>
      </c>
      <c r="M55" s="38" t="s">
        <v>60</v>
      </c>
      <c r="N55" s="14"/>
      <c r="O55" s="14"/>
      <c r="P55" s="14"/>
      <c r="Q55" s="10"/>
      <c r="R55" s="114">
        <v>0</v>
      </c>
      <c r="S55" s="39"/>
    </row>
    <row r="56" spans="1:19" ht="20.25" customHeight="1" x14ac:dyDescent="0.2">
      <c r="A56" s="64" t="s">
        <v>54</v>
      </c>
      <c r="B56" s="16"/>
      <c r="C56" s="16"/>
      <c r="D56" s="16"/>
      <c r="E56" s="16"/>
      <c r="F56" s="65"/>
      <c r="G56" s="66" t="s">
        <v>55</v>
      </c>
      <c r="H56" s="16"/>
      <c r="I56" s="16"/>
      <c r="J56" s="16"/>
      <c r="K56" s="16"/>
      <c r="L56" s="44">
        <v>30</v>
      </c>
      <c r="M56" s="45" t="s">
        <v>61</v>
      </c>
      <c r="N56" s="46"/>
      <c r="O56" s="46"/>
      <c r="P56" s="46"/>
      <c r="Q56" s="47"/>
      <c r="R56" s="108">
        <v>0</v>
      </c>
      <c r="S56" s="67"/>
    </row>
    <row r="59" spans="1:19" ht="27" customHeight="1" x14ac:dyDescent="0.2">
      <c r="A59" s="210"/>
      <c r="B59" s="210"/>
      <c r="C59" s="210"/>
      <c r="D59" s="210"/>
      <c r="E59" s="210"/>
      <c r="F59" s="210"/>
      <c r="G59" s="210"/>
      <c r="H59" s="210"/>
      <c r="I59" s="210"/>
      <c r="J59" s="210"/>
      <c r="K59" s="210"/>
      <c r="L59" s="210"/>
      <c r="M59" s="210"/>
      <c r="N59" s="210"/>
      <c r="O59" s="210"/>
      <c r="P59" s="210"/>
      <c r="Q59" s="210"/>
      <c r="R59" s="210"/>
    </row>
  </sheetData>
  <sheetProtection formatCells="0" formatColumns="0" formatRows="0" insertColumns="0" insertRows="0" insertHyperlinks="0" deleteColumns="0" deleteRows="0" sort="0" autoFilter="0" pivotTables="0"/>
  <customSheetViews>
    <customSheetView guid="{65E3123D-ED26-44E3-A414-09EEEF825484}"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1"/>
      <headerFooter alignWithMargins="0">
        <oddFooter>&amp;A</oddFooter>
      </headerFooter>
    </customSheetView>
    <customSheetView guid="{82B4F4D9-5370-4303-A97E-2A49E01AF629}"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2"/>
      <headerFooter alignWithMargins="0">
        <oddFooter>&amp;A</oddFooter>
      </headerFooter>
    </customSheetView>
    <customSheetView guid="{D6CFA044-0C8C-4ECE-96A2-AFF3DD5E0425}"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3"/>
      <headerFooter alignWithMargins="0">
        <oddFooter>&amp;A</oddFooter>
      </headerFooter>
    </customSheetView>
  </customSheetViews>
  <mergeCells count="5">
    <mergeCell ref="E5:J5"/>
    <mergeCell ref="E7:J7"/>
    <mergeCell ref="E9:J9"/>
    <mergeCell ref="P9:R9"/>
    <mergeCell ref="A59:R59"/>
  </mergeCells>
  <printOptions horizontalCentered="1" verticalCentered="1"/>
  <pageMargins left="0.59055118110236227" right="0.59055118110236227" top="0.9055118110236221" bottom="0.9055118110236221" header="0.51181102362204722" footer="0.51181102362204722"/>
  <pageSetup paperSize="9" scale="94" orientation="portrait" errors="blank" horizontalDpi="200" verticalDpi="200" r:id="rId4"/>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
  <sheetViews>
    <sheetView workbookViewId="0"/>
  </sheetViews>
  <sheetFormatPr defaultRowHeight="12.75" x14ac:dyDescent="0.2"/>
  <sheetData/>
  <sheetProtection formatCells="0" formatColumns="0" formatRows="0" insertColumns="0" insertRows="0" insertHyperlinks="0" deleteColumns="0" deleteRows="0" sort="0" autoFilter="0" pivotTables="0"/>
  <customSheetViews>
    <customSheetView guid="{65E3123D-ED26-44E3-A414-09EEEF825484}" state="hidden">
      <pageMargins left="0.69999998807907104" right="0.69999998807907104" top="0.75" bottom="0.75" header="0.30000001192092896" footer="0.30000001192092896"/>
      <pageSetup errors="blank"/>
    </customSheetView>
    <customSheetView guid="{82B4F4D9-5370-4303-A97E-2A49E01AF629}" state="hidden">
      <pageMargins left="0.69999998807907104" right="0.69999998807907104" top="0.75" bottom="0.75" header="0.30000001192092896" footer="0.30000001192092896"/>
      <pageSetup errors="blank"/>
    </customSheetView>
    <customSheetView guid="{D6CFA044-0C8C-4ECE-96A2-AFF3DD5E0425}" state="hidden">
      <pageMargins left="0.69999998807907104" right="0.69999998807907104" top="0.75" bottom="0.75" header="0.30000001192092896" footer="0.30000001192092896"/>
      <pageSetup errors="blank"/>
    </customSheetView>
  </customSheetViews>
  <pageMargins left="0.69999998807907104" right="0.69999998807907104" top="0.75" bottom="0.75" header="0.30000001192092896" footer="0.30000001192092896"/>
  <pageSetup errors="blank"/>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D22"/>
  <sheetViews>
    <sheetView showGridLines="0" workbookViewId="0">
      <selection activeCell="B38" sqref="B38"/>
    </sheetView>
  </sheetViews>
  <sheetFormatPr defaultColWidth="9.140625" defaultRowHeight="11.25" x14ac:dyDescent="0.2"/>
  <cols>
    <col min="1" max="1" width="11.7109375" style="148" customWidth="1"/>
    <col min="2" max="2" width="62.85546875" style="148" customWidth="1"/>
    <col min="3" max="3" width="13.5703125" style="148" customWidth="1"/>
    <col min="4" max="4" width="9.140625" style="149"/>
    <col min="5" max="16384" width="9.140625" style="148"/>
  </cols>
  <sheetData>
    <row r="1" spans="1:4" s="80" customFormat="1" ht="18" x14ac:dyDescent="0.25">
      <c r="A1" s="71" t="s">
        <v>79</v>
      </c>
      <c r="B1" s="78"/>
      <c r="C1" s="78"/>
      <c r="D1" s="79"/>
    </row>
    <row r="2" spans="1:4" s="80" customFormat="1" ht="12.75" x14ac:dyDescent="0.2">
      <c r="A2" s="72" t="s">
        <v>62</v>
      </c>
      <c r="B2" s="74" t="str">
        <f>'Krycí list'!E5</f>
        <v>Učebny pro výuku</v>
      </c>
      <c r="C2" s="81"/>
      <c r="D2" s="79"/>
    </row>
    <row r="3" spans="1:4" s="80" customFormat="1" ht="12.75" x14ac:dyDescent="0.2">
      <c r="A3" s="72" t="s">
        <v>63</v>
      </c>
      <c r="B3" s="74" t="str">
        <f>'Krycí list'!E7</f>
        <v>Základní škola Ivanovice na Hané, okres Vyškov
Tyršova 218/4, 683 23 Ivanovice na Hané</v>
      </c>
      <c r="C3" s="82"/>
      <c r="D3" s="79"/>
    </row>
    <row r="4" spans="1:4" s="80" customFormat="1" ht="12.75" x14ac:dyDescent="0.2">
      <c r="A4" s="72" t="s">
        <v>64</v>
      </c>
      <c r="B4" s="74" t="str">
        <f>'Krycí list'!E9</f>
        <v>OCENĚNÝ SOUPIS PRACÍ A DODÁVEK A SLUŽEB</v>
      </c>
      <c r="C4" s="82"/>
      <c r="D4" s="79"/>
    </row>
    <row r="5" spans="1:4" s="80" customFormat="1" ht="12.75" x14ac:dyDescent="0.2">
      <c r="A5" s="73" t="s">
        <v>65</v>
      </c>
      <c r="B5" s="74" t="str">
        <f>'Krycí list'!P5</f>
        <v xml:space="preserve"> </v>
      </c>
      <c r="C5" s="82"/>
      <c r="D5" s="79"/>
    </row>
    <row r="6" spans="1:4" s="80" customFormat="1" ht="6" customHeight="1" x14ac:dyDescent="0.2">
      <c r="A6" s="73"/>
      <c r="B6" s="74"/>
      <c r="C6" s="82"/>
      <c r="D6" s="79"/>
    </row>
    <row r="7" spans="1:4" s="80" customFormat="1" ht="12.75" x14ac:dyDescent="0.2">
      <c r="A7" s="83" t="s">
        <v>66</v>
      </c>
      <c r="B7" s="74" t="str">
        <f>'Krycí list'!E26</f>
        <v>Základní škola Ivanovice na Hané, okres Vyškov</v>
      </c>
      <c r="C7" s="82"/>
      <c r="D7" s="79"/>
    </row>
    <row r="8" spans="1:4" s="80" customFormat="1" ht="12.75" x14ac:dyDescent="0.2">
      <c r="A8" s="83" t="s">
        <v>67</v>
      </c>
      <c r="B8" s="74" t="str">
        <f>'Krycí list'!E28</f>
        <v xml:space="preserve"> </v>
      </c>
      <c r="C8" s="82"/>
      <c r="D8" s="79"/>
    </row>
    <row r="9" spans="1:4" s="80" customFormat="1" ht="12.75" x14ac:dyDescent="0.2">
      <c r="A9" s="83" t="s">
        <v>68</v>
      </c>
      <c r="B9" s="75">
        <f>'Krycí list'!O31</f>
        <v>0</v>
      </c>
      <c r="C9" s="82"/>
      <c r="D9" s="79"/>
    </row>
    <row r="10" spans="1:4" s="80" customFormat="1" ht="6.75" customHeight="1" x14ac:dyDescent="0.2">
      <c r="A10" s="78"/>
      <c r="B10" s="78"/>
      <c r="C10" s="78"/>
      <c r="D10" s="79"/>
    </row>
    <row r="11" spans="1:4" s="80" customFormat="1" ht="12.75" x14ac:dyDescent="0.2">
      <c r="A11" s="76" t="s">
        <v>69</v>
      </c>
      <c r="B11" s="69" t="s">
        <v>70</v>
      </c>
      <c r="C11" s="84" t="s">
        <v>71</v>
      </c>
      <c r="D11" s="79"/>
    </row>
    <row r="12" spans="1:4" s="80" customFormat="1" ht="12.75" x14ac:dyDescent="0.2">
      <c r="A12" s="77">
        <v>1</v>
      </c>
      <c r="B12" s="70">
        <v>2</v>
      </c>
      <c r="C12" s="85">
        <v>3</v>
      </c>
      <c r="D12" s="79"/>
    </row>
    <row r="13" spans="1:4" s="80" customFormat="1" ht="4.5" customHeight="1" x14ac:dyDescent="0.2">
      <c r="A13" s="86"/>
      <c r="B13" s="87"/>
      <c r="C13" s="87"/>
      <c r="D13" s="79"/>
    </row>
    <row r="14" spans="1:4" x14ac:dyDescent="0.2">
      <c r="A14" s="157" t="str">
        <f>'Cvičná kuchyň 0.36'!D14</f>
        <v>POM</v>
      </c>
      <c r="B14" s="158" t="s">
        <v>281</v>
      </c>
      <c r="C14" s="159">
        <f>'Cvičná kuchyň 0.36'!I14+'Učebna fyziky 2.6'!I14+'Kabinet informatiky 1.16'!I14+'Učebna chemie 2.10'!I14+'Učebna přírodopisu 1.10'!I14+'Jazyková učebna 0.39'!I14+'Kabinet chemie 2.11'!I14</f>
        <v>0</v>
      </c>
    </row>
    <row r="15" spans="1:4" x14ac:dyDescent="0.2">
      <c r="A15" s="157"/>
      <c r="B15" s="161" t="str">
        <f>'Cvičná kuchyň 0.36'!E14</f>
        <v>Pomůcky pro Cvičnou kuchyň 0.36</v>
      </c>
      <c r="C15" s="162">
        <f>'Cvičná kuchyň 0.36'!I14</f>
        <v>0</v>
      </c>
    </row>
    <row r="16" spans="1:4" x14ac:dyDescent="0.2">
      <c r="A16" s="157"/>
      <c r="B16" s="161" t="str">
        <f>'Jazyková učebna 0.39'!E14</f>
        <v>Pomůcky pro Jazykovou učebnu 0.39</v>
      </c>
      <c r="C16" s="162">
        <f>'Jazyková učebna 0.39'!I14</f>
        <v>0</v>
      </c>
    </row>
    <row r="17" spans="1:3" x14ac:dyDescent="0.2">
      <c r="A17" s="157"/>
      <c r="B17" s="161" t="str">
        <f>'Učebna přírodopisu 1.10'!E14</f>
        <v>Pomůcky pro Učebnu přírodopisu 1.10</v>
      </c>
      <c r="C17" s="162">
        <f>'Učebna přírodopisu 1.10'!I14</f>
        <v>0</v>
      </c>
    </row>
    <row r="18" spans="1:3" x14ac:dyDescent="0.2">
      <c r="A18" s="157"/>
      <c r="B18" s="161" t="str">
        <f>'Kabinet informatiky 1.16'!E14</f>
        <v>Pomůcky pro Kabinet informatiky 1.16</v>
      </c>
      <c r="C18" s="162">
        <f>'Kabinet informatiky 1.16'!I14</f>
        <v>0</v>
      </c>
    </row>
    <row r="19" spans="1:3" x14ac:dyDescent="0.2">
      <c r="A19" s="157"/>
      <c r="B19" s="161" t="str">
        <f>'Učebna fyziky 2.6'!E14</f>
        <v>Pomůcky pro Učebnu fyziky 2.6</v>
      </c>
      <c r="C19" s="162">
        <f>'Učebna fyziky 2.6'!I14</f>
        <v>0</v>
      </c>
    </row>
    <row r="20" spans="1:3" x14ac:dyDescent="0.2">
      <c r="A20" s="160"/>
      <c r="B20" s="161" t="str">
        <f>'Učebna chemie 2.10'!E14</f>
        <v>Pomůcky pro Učebnu chemie 2.10</v>
      </c>
      <c r="C20" s="162">
        <f>'Učebna chemie 2.10'!I14</f>
        <v>0</v>
      </c>
    </row>
    <row r="21" spans="1:3" x14ac:dyDescent="0.2">
      <c r="A21" s="160"/>
      <c r="B21" s="161" t="str">
        <f>'Kabinet chemie 2.11'!E14</f>
        <v>Pomůcky pro Kabinet chemie 2.11</v>
      </c>
      <c r="C21" s="162">
        <f>'Kabinet chemie 2.11'!I14</f>
        <v>0</v>
      </c>
    </row>
    <row r="22" spans="1:3" x14ac:dyDescent="0.2">
      <c r="A22" s="163"/>
      <c r="B22" s="164" t="s">
        <v>94</v>
      </c>
      <c r="C22" s="165">
        <f>SUM(C15:C21)</f>
        <v>0</v>
      </c>
    </row>
  </sheetData>
  <sheetProtection formatCells="0" formatColumns="0" formatRows="0" insertColumns="0" insertRows="0" insertHyperlinks="0" deleteColumns="0" deleteRows="0" sort="0" autoFilter="0" pivotTables="0"/>
  <customSheetViews>
    <customSheetView guid="{65E3123D-ED26-44E3-A414-09EEEF825484}"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1"/>
      <headerFooter alignWithMargins="0"/>
    </customSheetView>
    <customSheetView guid="{82B4F4D9-5370-4303-A97E-2A49E01AF629}"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2"/>
      <headerFooter alignWithMargins="0"/>
    </customSheetView>
    <customSheetView guid="{D6CFA044-0C8C-4ECE-96A2-AFF3DD5E0425}" showPageBreaks="1"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3"/>
      <headerFooter alignWithMargins="0"/>
    </customSheetView>
  </customSheetViews>
  <printOptions horizontalCentered="1"/>
  <pageMargins left="1.1023622047244095" right="1.1023622047244095" top="0.78740157480314965" bottom="0.78740157480314965" header="0.51181102362204722" footer="0.51181102362204722"/>
  <pageSetup paperSize="9" scale="89" fitToHeight="999" orientation="portrait" errors="blank" horizontalDpi="8189" verticalDpi="8189"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3F1B-3518-492D-9015-8C9DB1D50DD2}">
  <sheetPr>
    <pageSetUpPr fitToPage="1"/>
  </sheetPr>
  <dimension ref="A1:I17"/>
  <sheetViews>
    <sheetView showGridLines="0"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106</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107</v>
      </c>
      <c r="F14" s="179"/>
      <c r="G14" s="167"/>
      <c r="H14" s="167"/>
      <c r="I14" s="145">
        <f>SUBTOTAL(9,I15:I16)</f>
        <v>0</v>
      </c>
    </row>
    <row r="15" spans="1:9" s="133" customFormat="1" x14ac:dyDescent="0.2">
      <c r="A15" s="143"/>
      <c r="B15" s="138"/>
      <c r="C15" s="171"/>
      <c r="D15" s="184"/>
      <c r="E15" s="150" t="s">
        <v>98</v>
      </c>
      <c r="F15" s="171"/>
      <c r="G15" s="168"/>
      <c r="H15" s="168"/>
      <c r="I15" s="139">
        <f>SUBTOTAL(9,I16:I16)</f>
        <v>0</v>
      </c>
    </row>
    <row r="16" spans="1:9" s="133" customFormat="1" ht="51" x14ac:dyDescent="0.2">
      <c r="A16" s="143">
        <v>1</v>
      </c>
      <c r="B16" s="138"/>
      <c r="C16" s="140" t="s">
        <v>95</v>
      </c>
      <c r="D16" s="194" t="s">
        <v>280</v>
      </c>
      <c r="E16" s="195" t="s">
        <v>282</v>
      </c>
      <c r="F16" s="140" t="s">
        <v>101</v>
      </c>
      <c r="G16" s="141">
        <v>1</v>
      </c>
      <c r="H16" s="142"/>
      <c r="I16" s="142">
        <f t="shared" ref="I16" si="0">ROUND(G16*H16,2)</f>
        <v>0</v>
      </c>
    </row>
    <row r="17" spans="1:9" x14ac:dyDescent="0.2">
      <c r="A17" s="170"/>
      <c r="B17" s="177"/>
      <c r="C17" s="177"/>
      <c r="D17" s="185"/>
      <c r="E17" s="155" t="s">
        <v>94</v>
      </c>
      <c r="F17" s="177"/>
      <c r="G17" s="187"/>
      <c r="H17" s="187"/>
      <c r="I17" s="146">
        <f>SUBTOTAL(9,I14:I16)</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03154-4CD3-43E6-9547-970E2EB89ED6}">
  <sheetPr>
    <pageSetUpPr fitToPage="1"/>
  </sheetPr>
  <dimension ref="A1:I29"/>
  <sheetViews>
    <sheetView showGridLines="0" topLeftCell="A6"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108</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109</v>
      </c>
      <c r="F14" s="179"/>
      <c r="G14" s="167"/>
      <c r="H14" s="167"/>
      <c r="I14" s="145">
        <f>SUBTOTAL(9,I15:I28)</f>
        <v>0</v>
      </c>
    </row>
    <row r="15" spans="1:9" s="133" customFormat="1" x14ac:dyDescent="0.2">
      <c r="A15" s="143"/>
      <c r="B15" s="138"/>
      <c r="C15" s="171"/>
      <c r="D15" s="184"/>
      <c r="E15" s="150" t="s">
        <v>98</v>
      </c>
      <c r="F15" s="171"/>
      <c r="G15" s="168"/>
      <c r="H15" s="168"/>
      <c r="I15" s="139">
        <f>SUBTOTAL(9,I16:I28)</f>
        <v>0</v>
      </c>
    </row>
    <row r="16" spans="1:9" s="133" customFormat="1" ht="25.5" x14ac:dyDescent="0.2">
      <c r="A16" s="143">
        <v>1</v>
      </c>
      <c r="B16" s="138"/>
      <c r="C16" s="140" t="s">
        <v>95</v>
      </c>
      <c r="D16" s="195" t="s">
        <v>253</v>
      </c>
      <c r="E16" s="154" t="s">
        <v>254</v>
      </c>
      <c r="F16" s="140" t="s">
        <v>78</v>
      </c>
      <c r="G16" s="141">
        <v>2</v>
      </c>
      <c r="H16" s="142"/>
      <c r="I16" s="142">
        <f t="shared" ref="I16:I28" si="0">ROUND(G16*H16,2)</f>
        <v>0</v>
      </c>
    </row>
    <row r="17" spans="1:9" s="133" customFormat="1" ht="38.25" x14ac:dyDescent="0.2">
      <c r="A17" s="143">
        <v>2</v>
      </c>
      <c r="B17" s="138"/>
      <c r="C17" s="140" t="s">
        <v>95</v>
      </c>
      <c r="D17" s="195" t="s">
        <v>255</v>
      </c>
      <c r="E17" s="154" t="s">
        <v>275</v>
      </c>
      <c r="F17" s="140" t="s">
        <v>78</v>
      </c>
      <c r="G17" s="141">
        <v>2</v>
      </c>
      <c r="H17" s="142"/>
      <c r="I17" s="142">
        <f t="shared" si="0"/>
        <v>0</v>
      </c>
    </row>
    <row r="18" spans="1:9" s="133" customFormat="1" ht="38.25" x14ac:dyDescent="0.2">
      <c r="A18" s="143">
        <v>3</v>
      </c>
      <c r="B18" s="138"/>
      <c r="C18" s="140" t="s">
        <v>95</v>
      </c>
      <c r="D18" s="195" t="s">
        <v>255</v>
      </c>
      <c r="E18" s="154" t="s">
        <v>257</v>
      </c>
      <c r="F18" s="140" t="s">
        <v>78</v>
      </c>
      <c r="G18" s="141">
        <v>2</v>
      </c>
      <c r="H18" s="142"/>
      <c r="I18" s="142">
        <f t="shared" si="0"/>
        <v>0</v>
      </c>
    </row>
    <row r="19" spans="1:9" s="133" customFormat="1" ht="38.25" x14ac:dyDescent="0.2">
      <c r="A19" s="143">
        <v>4</v>
      </c>
      <c r="B19" s="138"/>
      <c r="C19" s="140" t="s">
        <v>95</v>
      </c>
      <c r="D19" s="195" t="s">
        <v>255</v>
      </c>
      <c r="E19" s="154" t="s">
        <v>258</v>
      </c>
      <c r="F19" s="140" t="s">
        <v>78</v>
      </c>
      <c r="G19" s="141">
        <v>2</v>
      </c>
      <c r="H19" s="142"/>
      <c r="I19" s="142">
        <f t="shared" si="0"/>
        <v>0</v>
      </c>
    </row>
    <row r="20" spans="1:9" s="133" customFormat="1" ht="25.5" x14ac:dyDescent="0.2">
      <c r="A20" s="143">
        <v>5</v>
      </c>
      <c r="B20" s="138"/>
      <c r="C20" s="140" t="s">
        <v>95</v>
      </c>
      <c r="D20" s="195" t="s">
        <v>259</v>
      </c>
      <c r="E20" s="154" t="s">
        <v>260</v>
      </c>
      <c r="F20" s="140" t="s">
        <v>78</v>
      </c>
      <c r="G20" s="141">
        <v>2</v>
      </c>
      <c r="H20" s="142"/>
      <c r="I20" s="142">
        <f t="shared" si="0"/>
        <v>0</v>
      </c>
    </row>
    <row r="21" spans="1:9" s="133" customFormat="1" ht="51" x14ac:dyDescent="0.2">
      <c r="A21" s="143">
        <v>6</v>
      </c>
      <c r="B21" s="138"/>
      <c r="C21" s="140" t="s">
        <v>95</v>
      </c>
      <c r="D21" s="195" t="s">
        <v>248</v>
      </c>
      <c r="E21" s="154" t="s">
        <v>283</v>
      </c>
      <c r="F21" s="140" t="s">
        <v>78</v>
      </c>
      <c r="G21" s="141">
        <v>1</v>
      </c>
      <c r="H21" s="142"/>
      <c r="I21" s="142">
        <f t="shared" si="0"/>
        <v>0</v>
      </c>
    </row>
    <row r="22" spans="1:9" s="133" customFormat="1" ht="25.5" x14ac:dyDescent="0.2">
      <c r="A22" s="143">
        <v>7</v>
      </c>
      <c r="B22" s="138"/>
      <c r="C22" s="140" t="s">
        <v>95</v>
      </c>
      <c r="D22" s="195" t="s">
        <v>249</v>
      </c>
      <c r="E22" s="154" t="s">
        <v>250</v>
      </c>
      <c r="F22" s="140" t="s">
        <v>78</v>
      </c>
      <c r="G22" s="141">
        <v>1</v>
      </c>
      <c r="H22" s="142"/>
      <c r="I22" s="142">
        <f t="shared" si="0"/>
        <v>0</v>
      </c>
    </row>
    <row r="23" spans="1:9" s="133" customFormat="1" ht="25.5" x14ac:dyDescent="0.2">
      <c r="A23" s="143">
        <v>8</v>
      </c>
      <c r="B23" s="138"/>
      <c r="C23" s="140" t="s">
        <v>95</v>
      </c>
      <c r="D23" s="195" t="s">
        <v>251</v>
      </c>
      <c r="E23" s="154" t="s">
        <v>252</v>
      </c>
      <c r="F23" s="140" t="s">
        <v>78</v>
      </c>
      <c r="G23" s="141">
        <v>4</v>
      </c>
      <c r="H23" s="142"/>
      <c r="I23" s="142">
        <f t="shared" si="0"/>
        <v>0</v>
      </c>
    </row>
    <row r="24" spans="1:9" s="133" customFormat="1" ht="25.5" x14ac:dyDescent="0.2">
      <c r="A24" s="143">
        <v>9</v>
      </c>
      <c r="B24" s="138"/>
      <c r="C24" s="140" t="s">
        <v>95</v>
      </c>
      <c r="D24" s="195" t="s">
        <v>261</v>
      </c>
      <c r="E24" s="154" t="s">
        <v>284</v>
      </c>
      <c r="F24" s="140" t="s">
        <v>78</v>
      </c>
      <c r="G24" s="141">
        <v>10</v>
      </c>
      <c r="H24" s="142"/>
      <c r="I24" s="142">
        <f t="shared" si="0"/>
        <v>0</v>
      </c>
    </row>
    <row r="25" spans="1:9" s="133" customFormat="1" ht="38.25" x14ac:dyDescent="0.2">
      <c r="A25" s="143">
        <v>10</v>
      </c>
      <c r="B25" s="138"/>
      <c r="C25" s="140" t="s">
        <v>95</v>
      </c>
      <c r="D25" s="195" t="s">
        <v>262</v>
      </c>
      <c r="E25" s="154" t="s">
        <v>263</v>
      </c>
      <c r="F25" s="140" t="s">
        <v>78</v>
      </c>
      <c r="G25" s="141">
        <v>2</v>
      </c>
      <c r="H25" s="142"/>
      <c r="I25" s="142">
        <f t="shared" si="0"/>
        <v>0</v>
      </c>
    </row>
    <row r="26" spans="1:9" s="133" customFormat="1" ht="51" x14ac:dyDescent="0.2">
      <c r="A26" s="143">
        <v>11</v>
      </c>
      <c r="B26" s="138"/>
      <c r="C26" s="140" t="s">
        <v>95</v>
      </c>
      <c r="D26" s="193" t="s">
        <v>276</v>
      </c>
      <c r="E26" s="154" t="s">
        <v>277</v>
      </c>
      <c r="F26" s="140" t="s">
        <v>78</v>
      </c>
      <c r="G26" s="141">
        <v>4</v>
      </c>
      <c r="H26" s="142"/>
      <c r="I26" s="142">
        <f t="shared" si="0"/>
        <v>0</v>
      </c>
    </row>
    <row r="27" spans="1:9" s="133" customFormat="1" ht="114.75" x14ac:dyDescent="0.2">
      <c r="A27" s="143">
        <v>12</v>
      </c>
      <c r="B27" s="138"/>
      <c r="C27" s="140" t="s">
        <v>95</v>
      </c>
      <c r="D27" s="193" t="s">
        <v>278</v>
      </c>
      <c r="E27" s="154" t="s">
        <v>279</v>
      </c>
      <c r="F27" s="140" t="s">
        <v>78</v>
      </c>
      <c r="G27" s="141">
        <v>1</v>
      </c>
      <c r="H27" s="142"/>
      <c r="I27" s="142">
        <f t="shared" si="0"/>
        <v>0</v>
      </c>
    </row>
    <row r="28" spans="1:9" s="133" customFormat="1" ht="25.5" x14ac:dyDescent="0.2">
      <c r="A28" s="143">
        <v>13</v>
      </c>
      <c r="B28" s="138"/>
      <c r="C28" s="140" t="s">
        <v>95</v>
      </c>
      <c r="D28" s="195" t="s">
        <v>264</v>
      </c>
      <c r="E28" s="153" t="s">
        <v>265</v>
      </c>
      <c r="F28" s="140" t="s">
        <v>78</v>
      </c>
      <c r="G28" s="141">
        <v>2</v>
      </c>
      <c r="H28" s="142"/>
      <c r="I28" s="142">
        <f t="shared" si="0"/>
        <v>0</v>
      </c>
    </row>
    <row r="29" spans="1:9" x14ac:dyDescent="0.2">
      <c r="A29" s="170"/>
      <c r="B29" s="177"/>
      <c r="C29" s="177"/>
      <c r="D29" s="185"/>
      <c r="E29" s="155" t="s">
        <v>94</v>
      </c>
      <c r="F29" s="177"/>
      <c r="G29" s="187"/>
      <c r="H29" s="187"/>
      <c r="I29" s="146">
        <f>SUBTOTAL(9,I14:I28)</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6FAD8-1CD9-430F-B521-05F1E57C601D}">
  <sheetPr>
    <pageSetUpPr fitToPage="1"/>
  </sheetPr>
  <dimension ref="A1:I49"/>
  <sheetViews>
    <sheetView showGridLines="0" topLeftCell="A15"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110</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111</v>
      </c>
      <c r="F14" s="179"/>
      <c r="G14" s="167"/>
      <c r="H14" s="167"/>
      <c r="I14" s="145">
        <f>SUBTOTAL(9,I15:I48)</f>
        <v>0</v>
      </c>
    </row>
    <row r="15" spans="1:9" s="133" customFormat="1" x14ac:dyDescent="0.2">
      <c r="A15" s="143"/>
      <c r="B15" s="138"/>
      <c r="C15" s="171"/>
      <c r="D15" s="184"/>
      <c r="E15" s="150" t="s">
        <v>98</v>
      </c>
      <c r="F15" s="171"/>
      <c r="G15" s="168"/>
      <c r="H15" s="168"/>
      <c r="I15" s="139">
        <f>SUBTOTAL(9,I16:I48)</f>
        <v>0</v>
      </c>
    </row>
    <row r="16" spans="1:9" s="133" customFormat="1" x14ac:dyDescent="0.2">
      <c r="A16" s="143">
        <v>1</v>
      </c>
      <c r="B16" s="138"/>
      <c r="C16" s="140" t="s">
        <v>95</v>
      </c>
      <c r="D16" s="194" t="s">
        <v>120</v>
      </c>
      <c r="E16" s="153" t="s">
        <v>286</v>
      </c>
      <c r="F16" s="140" t="s">
        <v>78</v>
      </c>
      <c r="G16" s="141">
        <v>1</v>
      </c>
      <c r="H16" s="142"/>
      <c r="I16" s="142">
        <f t="shared" ref="I16:I48" si="0">ROUND(G16*H16,2)</f>
        <v>0</v>
      </c>
    </row>
    <row r="17" spans="1:9" s="133" customFormat="1" x14ac:dyDescent="0.2">
      <c r="A17" s="143">
        <v>2</v>
      </c>
      <c r="B17" s="138"/>
      <c r="C17" s="140" t="s">
        <v>95</v>
      </c>
      <c r="D17" s="194" t="s">
        <v>120</v>
      </c>
      <c r="E17" s="153" t="s">
        <v>266</v>
      </c>
      <c r="F17" s="140" t="s">
        <v>78</v>
      </c>
      <c r="G17" s="141">
        <v>10</v>
      </c>
      <c r="H17" s="142"/>
      <c r="I17" s="142">
        <f t="shared" si="0"/>
        <v>0</v>
      </c>
    </row>
    <row r="18" spans="1:9" s="133" customFormat="1" x14ac:dyDescent="0.2">
      <c r="A18" s="143">
        <v>3</v>
      </c>
      <c r="B18" s="138"/>
      <c r="C18" s="140" t="s">
        <v>95</v>
      </c>
      <c r="D18" s="194" t="s">
        <v>120</v>
      </c>
      <c r="E18" s="153" t="s">
        <v>287</v>
      </c>
      <c r="F18" s="140" t="s">
        <v>78</v>
      </c>
      <c r="G18" s="141">
        <v>6</v>
      </c>
      <c r="H18" s="142"/>
      <c r="I18" s="142">
        <f t="shared" si="0"/>
        <v>0</v>
      </c>
    </row>
    <row r="19" spans="1:9" s="133" customFormat="1" ht="25.5" x14ac:dyDescent="0.2">
      <c r="A19" s="143">
        <v>4</v>
      </c>
      <c r="B19" s="138"/>
      <c r="C19" s="140" t="s">
        <v>95</v>
      </c>
      <c r="D19" s="194" t="s">
        <v>120</v>
      </c>
      <c r="E19" s="153" t="s">
        <v>267</v>
      </c>
      <c r="F19" s="140" t="s">
        <v>78</v>
      </c>
      <c r="G19" s="141">
        <v>1</v>
      </c>
      <c r="H19" s="142"/>
      <c r="I19" s="142">
        <f t="shared" si="0"/>
        <v>0</v>
      </c>
    </row>
    <row r="20" spans="1:9" s="133" customFormat="1" ht="25.5" x14ac:dyDescent="0.2">
      <c r="A20" s="143">
        <v>5</v>
      </c>
      <c r="B20" s="138"/>
      <c r="C20" s="140" t="s">
        <v>95</v>
      </c>
      <c r="D20" s="194" t="s">
        <v>120</v>
      </c>
      <c r="E20" s="195" t="s">
        <v>288</v>
      </c>
      <c r="F20" s="140" t="s">
        <v>78</v>
      </c>
      <c r="G20" s="141">
        <v>1</v>
      </c>
      <c r="H20" s="142"/>
      <c r="I20" s="142">
        <f t="shared" si="0"/>
        <v>0</v>
      </c>
    </row>
    <row r="21" spans="1:9" s="133" customFormat="1" x14ac:dyDescent="0.2">
      <c r="A21" s="143">
        <v>6</v>
      </c>
      <c r="B21" s="138"/>
      <c r="C21" s="140" t="s">
        <v>95</v>
      </c>
      <c r="D21" s="194" t="s">
        <v>120</v>
      </c>
      <c r="E21" s="195" t="s">
        <v>289</v>
      </c>
      <c r="F21" s="140" t="s">
        <v>78</v>
      </c>
      <c r="G21" s="141">
        <v>1</v>
      </c>
      <c r="H21" s="142"/>
      <c r="I21" s="142">
        <f t="shared" si="0"/>
        <v>0</v>
      </c>
    </row>
    <row r="22" spans="1:9" s="133" customFormat="1" x14ac:dyDescent="0.2">
      <c r="A22" s="143">
        <v>7</v>
      </c>
      <c r="B22" s="138"/>
      <c r="C22" s="140" t="s">
        <v>95</v>
      </c>
      <c r="D22" s="194" t="s">
        <v>120</v>
      </c>
      <c r="E22" s="195" t="s">
        <v>290</v>
      </c>
      <c r="F22" s="140" t="s">
        <v>78</v>
      </c>
      <c r="G22" s="141">
        <v>1</v>
      </c>
      <c r="H22" s="142"/>
      <c r="I22" s="142">
        <f t="shared" si="0"/>
        <v>0</v>
      </c>
    </row>
    <row r="23" spans="1:9" s="133" customFormat="1" ht="51" x14ac:dyDescent="0.2">
      <c r="A23" s="143">
        <v>8</v>
      </c>
      <c r="B23" s="138"/>
      <c r="C23" s="140" t="s">
        <v>95</v>
      </c>
      <c r="D23" s="194" t="s">
        <v>120</v>
      </c>
      <c r="E23" s="153" t="s">
        <v>268</v>
      </c>
      <c r="F23" s="140" t="s">
        <v>78</v>
      </c>
      <c r="G23" s="141">
        <v>6</v>
      </c>
      <c r="H23" s="142"/>
      <c r="I23" s="142">
        <f t="shared" si="0"/>
        <v>0</v>
      </c>
    </row>
    <row r="24" spans="1:9" s="133" customFormat="1" ht="25.5" x14ac:dyDescent="0.2">
      <c r="A24" s="143">
        <v>9</v>
      </c>
      <c r="B24" s="138"/>
      <c r="C24" s="140" t="s">
        <v>95</v>
      </c>
      <c r="D24" s="194" t="s">
        <v>120</v>
      </c>
      <c r="E24" s="153" t="s">
        <v>269</v>
      </c>
      <c r="F24" s="140" t="s">
        <v>78</v>
      </c>
      <c r="G24" s="141">
        <v>1</v>
      </c>
      <c r="H24" s="142"/>
      <c r="I24" s="142">
        <f t="shared" si="0"/>
        <v>0</v>
      </c>
    </row>
    <row r="25" spans="1:9" s="133" customFormat="1" x14ac:dyDescent="0.2">
      <c r="A25" s="143">
        <v>10</v>
      </c>
      <c r="B25" s="138"/>
      <c r="C25" s="140" t="s">
        <v>95</v>
      </c>
      <c r="D25" s="194" t="s">
        <v>120</v>
      </c>
      <c r="E25" s="153" t="s">
        <v>270</v>
      </c>
      <c r="F25" s="140" t="s">
        <v>78</v>
      </c>
      <c r="G25" s="141">
        <v>1</v>
      </c>
      <c r="H25" s="142"/>
      <c r="I25" s="142">
        <f t="shared" si="0"/>
        <v>0</v>
      </c>
    </row>
    <row r="26" spans="1:9" s="133" customFormat="1" x14ac:dyDescent="0.2">
      <c r="A26" s="143">
        <v>11</v>
      </c>
      <c r="B26" s="138"/>
      <c r="C26" s="140" t="s">
        <v>95</v>
      </c>
      <c r="D26" s="194" t="s">
        <v>120</v>
      </c>
      <c r="E26" s="153" t="s">
        <v>271</v>
      </c>
      <c r="F26" s="140" t="s">
        <v>78</v>
      </c>
      <c r="G26" s="141">
        <v>1</v>
      </c>
      <c r="H26" s="142"/>
      <c r="I26" s="142">
        <f t="shared" si="0"/>
        <v>0</v>
      </c>
    </row>
    <row r="27" spans="1:9" s="133" customFormat="1" ht="51" x14ac:dyDescent="0.2">
      <c r="A27" s="143">
        <v>12</v>
      </c>
      <c r="B27" s="138"/>
      <c r="C27" s="140" t="s">
        <v>95</v>
      </c>
      <c r="D27" s="194" t="s">
        <v>120</v>
      </c>
      <c r="E27" s="195" t="s">
        <v>291</v>
      </c>
      <c r="F27" s="140" t="s">
        <v>78</v>
      </c>
      <c r="G27" s="141">
        <v>1</v>
      </c>
      <c r="H27" s="142"/>
      <c r="I27" s="142">
        <f t="shared" si="0"/>
        <v>0</v>
      </c>
    </row>
    <row r="28" spans="1:9" s="133" customFormat="1" x14ac:dyDescent="0.2">
      <c r="A28" s="143">
        <v>13</v>
      </c>
      <c r="B28" s="138"/>
      <c r="C28" s="140" t="s">
        <v>95</v>
      </c>
      <c r="D28" s="194" t="s">
        <v>120</v>
      </c>
      <c r="E28" s="195" t="s">
        <v>292</v>
      </c>
      <c r="F28" s="140" t="s">
        <v>78</v>
      </c>
      <c r="G28" s="141">
        <v>12</v>
      </c>
      <c r="H28" s="142"/>
      <c r="I28" s="142">
        <f t="shared" si="0"/>
        <v>0</v>
      </c>
    </row>
    <row r="29" spans="1:9" s="133" customFormat="1" x14ac:dyDescent="0.2">
      <c r="A29" s="143">
        <v>14</v>
      </c>
      <c r="B29" s="138"/>
      <c r="C29" s="140" t="s">
        <v>95</v>
      </c>
      <c r="D29" s="194" t="s">
        <v>120</v>
      </c>
      <c r="E29" s="195" t="s">
        <v>293</v>
      </c>
      <c r="F29" s="140" t="s">
        <v>78</v>
      </c>
      <c r="G29" s="141">
        <v>2</v>
      </c>
      <c r="H29" s="142"/>
      <c r="I29" s="142">
        <f t="shared" si="0"/>
        <v>0</v>
      </c>
    </row>
    <row r="30" spans="1:9" s="133" customFormat="1" x14ac:dyDescent="0.2">
      <c r="A30" s="143">
        <v>15</v>
      </c>
      <c r="B30" s="138"/>
      <c r="C30" s="140" t="s">
        <v>95</v>
      </c>
      <c r="D30" s="194" t="s">
        <v>120</v>
      </c>
      <c r="E30" s="195" t="s">
        <v>294</v>
      </c>
      <c r="F30" s="140" t="s">
        <v>78</v>
      </c>
      <c r="G30" s="141">
        <v>12</v>
      </c>
      <c r="H30" s="142"/>
      <c r="I30" s="142">
        <f t="shared" si="0"/>
        <v>0</v>
      </c>
    </row>
    <row r="31" spans="1:9" s="133" customFormat="1" x14ac:dyDescent="0.2">
      <c r="A31" s="143">
        <v>16</v>
      </c>
      <c r="B31" s="138"/>
      <c r="C31" s="140" t="s">
        <v>95</v>
      </c>
      <c r="D31" s="194" t="s">
        <v>120</v>
      </c>
      <c r="E31" s="153" t="s">
        <v>272</v>
      </c>
      <c r="F31" s="140" t="s">
        <v>78</v>
      </c>
      <c r="G31" s="141">
        <v>1</v>
      </c>
      <c r="H31" s="142"/>
      <c r="I31" s="142">
        <f t="shared" si="0"/>
        <v>0</v>
      </c>
    </row>
    <row r="32" spans="1:9" s="133" customFormat="1" x14ac:dyDescent="0.2">
      <c r="A32" s="143">
        <v>17</v>
      </c>
      <c r="B32" s="138"/>
      <c r="C32" s="140" t="s">
        <v>95</v>
      </c>
      <c r="D32" s="194" t="s">
        <v>120</v>
      </c>
      <c r="E32" s="195" t="s">
        <v>295</v>
      </c>
      <c r="F32" s="140" t="s">
        <v>78</v>
      </c>
      <c r="G32" s="141">
        <v>1</v>
      </c>
      <c r="H32" s="142"/>
      <c r="I32" s="142">
        <f t="shared" si="0"/>
        <v>0</v>
      </c>
    </row>
    <row r="33" spans="1:9" s="133" customFormat="1" x14ac:dyDescent="0.2">
      <c r="A33" s="143">
        <v>18</v>
      </c>
      <c r="B33" s="138"/>
      <c r="C33" s="140" t="s">
        <v>95</v>
      </c>
      <c r="D33" s="194" t="s">
        <v>120</v>
      </c>
      <c r="E33" s="195" t="s">
        <v>296</v>
      </c>
      <c r="F33" s="140" t="s">
        <v>78</v>
      </c>
      <c r="G33" s="141">
        <v>12</v>
      </c>
      <c r="H33" s="142"/>
      <c r="I33" s="142">
        <f t="shared" si="0"/>
        <v>0</v>
      </c>
    </row>
    <row r="34" spans="1:9" s="133" customFormat="1" ht="63.75" x14ac:dyDescent="0.2">
      <c r="A34" s="143">
        <v>19</v>
      </c>
      <c r="B34" s="138"/>
      <c r="C34" s="140" t="s">
        <v>95</v>
      </c>
      <c r="D34" s="194" t="s">
        <v>120</v>
      </c>
      <c r="E34" s="195" t="s">
        <v>297</v>
      </c>
      <c r="F34" s="140" t="s">
        <v>78</v>
      </c>
      <c r="G34" s="141">
        <v>1</v>
      </c>
      <c r="H34" s="142"/>
      <c r="I34" s="142">
        <f t="shared" si="0"/>
        <v>0</v>
      </c>
    </row>
    <row r="35" spans="1:9" s="133" customFormat="1" x14ac:dyDescent="0.2">
      <c r="A35" s="143">
        <v>20</v>
      </c>
      <c r="B35" s="138"/>
      <c r="C35" s="140" t="s">
        <v>95</v>
      </c>
      <c r="D35" s="194" t="s">
        <v>120</v>
      </c>
      <c r="E35" s="195" t="s">
        <v>298</v>
      </c>
      <c r="F35" s="140" t="s">
        <v>78</v>
      </c>
      <c r="G35" s="141">
        <v>6</v>
      </c>
      <c r="H35" s="142"/>
      <c r="I35" s="142">
        <f t="shared" si="0"/>
        <v>0</v>
      </c>
    </row>
    <row r="36" spans="1:9" s="133" customFormat="1" x14ac:dyDescent="0.2">
      <c r="A36" s="143">
        <v>21</v>
      </c>
      <c r="B36" s="138"/>
      <c r="C36" s="140" t="s">
        <v>95</v>
      </c>
      <c r="D36" s="194" t="s">
        <v>120</v>
      </c>
      <c r="E36" s="195" t="s">
        <v>299</v>
      </c>
      <c r="F36" s="140" t="s">
        <v>78</v>
      </c>
      <c r="G36" s="141">
        <v>12</v>
      </c>
      <c r="H36" s="142"/>
      <c r="I36" s="142">
        <f t="shared" si="0"/>
        <v>0</v>
      </c>
    </row>
    <row r="37" spans="1:9" s="133" customFormat="1" x14ac:dyDescent="0.2">
      <c r="A37" s="143">
        <v>22</v>
      </c>
      <c r="B37" s="138"/>
      <c r="C37" s="140" t="s">
        <v>95</v>
      </c>
      <c r="D37" s="194" t="s">
        <v>120</v>
      </c>
      <c r="E37" s="195" t="s">
        <v>300</v>
      </c>
      <c r="F37" s="140" t="s">
        <v>78</v>
      </c>
      <c r="G37" s="141">
        <v>12</v>
      </c>
      <c r="H37" s="142"/>
      <c r="I37" s="142">
        <f t="shared" si="0"/>
        <v>0</v>
      </c>
    </row>
    <row r="38" spans="1:9" s="133" customFormat="1" x14ac:dyDescent="0.2">
      <c r="A38" s="143">
        <v>23</v>
      </c>
      <c r="B38" s="138"/>
      <c r="C38" s="140" t="s">
        <v>95</v>
      </c>
      <c r="D38" s="194" t="s">
        <v>120</v>
      </c>
      <c r="E38" s="195" t="s">
        <v>301</v>
      </c>
      <c r="F38" s="140" t="s">
        <v>78</v>
      </c>
      <c r="G38" s="141">
        <v>1</v>
      </c>
      <c r="H38" s="142"/>
      <c r="I38" s="142">
        <f t="shared" si="0"/>
        <v>0</v>
      </c>
    </row>
    <row r="39" spans="1:9" s="133" customFormat="1" x14ac:dyDescent="0.2">
      <c r="A39" s="143">
        <v>24</v>
      </c>
      <c r="B39" s="138"/>
      <c r="C39" s="140" t="s">
        <v>95</v>
      </c>
      <c r="D39" s="194" t="s">
        <v>120</v>
      </c>
      <c r="E39" s="195" t="s">
        <v>302</v>
      </c>
      <c r="F39" s="140" t="s">
        <v>78</v>
      </c>
      <c r="G39" s="141">
        <v>1</v>
      </c>
      <c r="H39" s="142"/>
      <c r="I39" s="142">
        <f t="shared" si="0"/>
        <v>0</v>
      </c>
    </row>
    <row r="40" spans="1:9" s="133" customFormat="1" x14ac:dyDescent="0.2">
      <c r="A40" s="143">
        <v>25</v>
      </c>
      <c r="B40" s="138"/>
      <c r="C40" s="140" t="s">
        <v>95</v>
      </c>
      <c r="D40" s="194" t="s">
        <v>120</v>
      </c>
      <c r="E40" s="153" t="s">
        <v>273</v>
      </c>
      <c r="F40" s="140" t="s">
        <v>78</v>
      </c>
      <c r="G40" s="141">
        <v>1</v>
      </c>
      <c r="H40" s="142"/>
      <c r="I40" s="142">
        <f t="shared" si="0"/>
        <v>0</v>
      </c>
    </row>
    <row r="41" spans="1:9" s="133" customFormat="1" ht="51" x14ac:dyDescent="0.2">
      <c r="A41" s="143">
        <v>26</v>
      </c>
      <c r="B41" s="138"/>
      <c r="C41" s="140" t="s">
        <v>95</v>
      </c>
      <c r="D41" s="194" t="s">
        <v>120</v>
      </c>
      <c r="E41" s="195" t="s">
        <v>303</v>
      </c>
      <c r="F41" s="140" t="s">
        <v>78</v>
      </c>
      <c r="G41" s="141">
        <v>12</v>
      </c>
      <c r="H41" s="142"/>
      <c r="I41" s="142">
        <f t="shared" si="0"/>
        <v>0</v>
      </c>
    </row>
    <row r="42" spans="1:9" s="133" customFormat="1" x14ac:dyDescent="0.2">
      <c r="A42" s="143">
        <v>27</v>
      </c>
      <c r="B42" s="138"/>
      <c r="C42" s="140" t="s">
        <v>95</v>
      </c>
      <c r="D42" s="194" t="s">
        <v>120</v>
      </c>
      <c r="E42" s="195" t="s">
        <v>304</v>
      </c>
      <c r="F42" s="140" t="s">
        <v>78</v>
      </c>
      <c r="G42" s="141">
        <v>12</v>
      </c>
      <c r="H42" s="142"/>
      <c r="I42" s="142">
        <f t="shared" si="0"/>
        <v>0</v>
      </c>
    </row>
    <row r="43" spans="1:9" s="133" customFormat="1" ht="25.5" x14ac:dyDescent="0.2">
      <c r="A43" s="143">
        <v>28</v>
      </c>
      <c r="B43" s="138"/>
      <c r="C43" s="140" t="s">
        <v>95</v>
      </c>
      <c r="D43" s="194" t="s">
        <v>120</v>
      </c>
      <c r="E43" s="195" t="s">
        <v>305</v>
      </c>
      <c r="F43" s="140" t="s">
        <v>78</v>
      </c>
      <c r="G43" s="141">
        <v>6</v>
      </c>
      <c r="H43" s="142"/>
      <c r="I43" s="142">
        <f t="shared" si="0"/>
        <v>0</v>
      </c>
    </row>
    <row r="44" spans="1:9" s="133" customFormat="1" ht="25.5" x14ac:dyDescent="0.2">
      <c r="A44" s="143">
        <v>29</v>
      </c>
      <c r="B44" s="138"/>
      <c r="C44" s="140" t="s">
        <v>95</v>
      </c>
      <c r="D44" s="194" t="s">
        <v>120</v>
      </c>
      <c r="E44" s="195" t="s">
        <v>306</v>
      </c>
      <c r="F44" s="140" t="s">
        <v>78</v>
      </c>
      <c r="G44" s="141">
        <v>3</v>
      </c>
      <c r="H44" s="142"/>
      <c r="I44" s="142">
        <f t="shared" si="0"/>
        <v>0</v>
      </c>
    </row>
    <row r="45" spans="1:9" s="133" customFormat="1" ht="114.75" x14ac:dyDescent="0.2">
      <c r="A45" s="143">
        <v>30</v>
      </c>
      <c r="B45" s="138"/>
      <c r="C45" s="140" t="s">
        <v>95</v>
      </c>
      <c r="D45" s="194" t="s">
        <v>120</v>
      </c>
      <c r="E45" s="153" t="s">
        <v>274</v>
      </c>
      <c r="F45" s="140" t="s">
        <v>78</v>
      </c>
      <c r="G45" s="141">
        <v>1</v>
      </c>
      <c r="H45" s="142"/>
      <c r="I45" s="142">
        <f t="shared" si="0"/>
        <v>0</v>
      </c>
    </row>
    <row r="46" spans="1:9" s="133" customFormat="1" ht="38.25" x14ac:dyDescent="0.2">
      <c r="A46" s="143">
        <v>31</v>
      </c>
      <c r="B46" s="138"/>
      <c r="C46" s="140" t="s">
        <v>95</v>
      </c>
      <c r="D46" s="195" t="s">
        <v>248</v>
      </c>
      <c r="E46" s="153" t="s">
        <v>285</v>
      </c>
      <c r="F46" s="140" t="s">
        <v>78</v>
      </c>
      <c r="G46" s="141">
        <v>1</v>
      </c>
      <c r="H46" s="142"/>
      <c r="I46" s="142">
        <f t="shared" si="0"/>
        <v>0</v>
      </c>
    </row>
    <row r="47" spans="1:9" s="133" customFormat="1" ht="25.5" x14ac:dyDescent="0.2">
      <c r="A47" s="143">
        <v>32</v>
      </c>
      <c r="B47" s="138"/>
      <c r="C47" s="140" t="s">
        <v>95</v>
      </c>
      <c r="D47" s="195" t="s">
        <v>249</v>
      </c>
      <c r="E47" s="153" t="s">
        <v>250</v>
      </c>
      <c r="F47" s="140" t="s">
        <v>78</v>
      </c>
      <c r="G47" s="141">
        <v>1</v>
      </c>
      <c r="H47" s="142"/>
      <c r="I47" s="142">
        <f t="shared" si="0"/>
        <v>0</v>
      </c>
    </row>
    <row r="48" spans="1:9" s="133" customFormat="1" ht="25.5" x14ac:dyDescent="0.2">
      <c r="A48" s="143">
        <v>33</v>
      </c>
      <c r="B48" s="138"/>
      <c r="C48" s="140" t="s">
        <v>95</v>
      </c>
      <c r="D48" s="195" t="s">
        <v>251</v>
      </c>
      <c r="E48" s="154" t="s">
        <v>252</v>
      </c>
      <c r="F48" s="140" t="s">
        <v>78</v>
      </c>
      <c r="G48" s="141">
        <v>4</v>
      </c>
      <c r="H48" s="142"/>
      <c r="I48" s="142">
        <f t="shared" si="0"/>
        <v>0</v>
      </c>
    </row>
    <row r="49" spans="1:9" x14ac:dyDescent="0.2">
      <c r="A49" s="170"/>
      <c r="B49" s="177"/>
      <c r="C49" s="177"/>
      <c r="D49" s="185"/>
      <c r="E49" s="155" t="s">
        <v>94</v>
      </c>
      <c r="F49" s="177"/>
      <c r="G49" s="187"/>
      <c r="H49" s="187"/>
      <c r="I49" s="146">
        <f>SUBTOTAL(9,I14:I48)</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7B58-4EA0-43A6-8F10-AA6B0B094620}">
  <sheetPr>
    <pageSetUpPr fitToPage="1"/>
  </sheetPr>
  <dimension ref="A1:I28"/>
  <sheetViews>
    <sheetView showGridLines="0"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112</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113</v>
      </c>
      <c r="F14" s="179"/>
      <c r="G14" s="167"/>
      <c r="H14" s="167"/>
      <c r="I14" s="145">
        <f>SUBTOTAL(9,I15:I27)</f>
        <v>0</v>
      </c>
    </row>
    <row r="15" spans="1:9" s="133" customFormat="1" x14ac:dyDescent="0.2">
      <c r="A15" s="143"/>
      <c r="B15" s="138"/>
      <c r="C15" s="171"/>
      <c r="D15" s="184"/>
      <c r="E15" s="150" t="s">
        <v>98</v>
      </c>
      <c r="F15" s="171"/>
      <c r="G15" s="168"/>
      <c r="H15" s="168"/>
      <c r="I15" s="139">
        <f>SUBTOTAL(9,I16:I27)</f>
        <v>0</v>
      </c>
    </row>
    <row r="16" spans="1:9" s="133" customFormat="1" ht="25.5" x14ac:dyDescent="0.2">
      <c r="A16" s="143">
        <v>1</v>
      </c>
      <c r="B16" s="138"/>
      <c r="C16" s="140" t="s">
        <v>95</v>
      </c>
      <c r="D16" s="195" t="s">
        <v>253</v>
      </c>
      <c r="E16" s="154" t="s">
        <v>254</v>
      </c>
      <c r="F16" s="140" t="s">
        <v>78</v>
      </c>
      <c r="G16" s="141">
        <v>1</v>
      </c>
      <c r="H16" s="142"/>
      <c r="I16" s="142">
        <f t="shared" ref="I16:I27" si="0">ROUND(G16*H16,2)</f>
        <v>0</v>
      </c>
    </row>
    <row r="17" spans="1:9" s="133" customFormat="1" ht="38.25" x14ac:dyDescent="0.2">
      <c r="A17" s="143">
        <v>2</v>
      </c>
      <c r="B17" s="138"/>
      <c r="C17" s="140" t="s">
        <v>95</v>
      </c>
      <c r="D17" s="195" t="s">
        <v>255</v>
      </c>
      <c r="E17" s="154" t="s">
        <v>256</v>
      </c>
      <c r="F17" s="140" t="s">
        <v>78</v>
      </c>
      <c r="G17" s="141">
        <v>1</v>
      </c>
      <c r="H17" s="142"/>
      <c r="I17" s="142">
        <f t="shared" si="0"/>
        <v>0</v>
      </c>
    </row>
    <row r="18" spans="1:9" s="133" customFormat="1" ht="38.25" x14ac:dyDescent="0.2">
      <c r="A18" s="143">
        <v>3</v>
      </c>
      <c r="B18" s="138"/>
      <c r="C18" s="140" t="s">
        <v>95</v>
      </c>
      <c r="D18" s="195" t="s">
        <v>255</v>
      </c>
      <c r="E18" s="154" t="s">
        <v>257</v>
      </c>
      <c r="F18" s="140" t="s">
        <v>78</v>
      </c>
      <c r="G18" s="141">
        <v>1</v>
      </c>
      <c r="H18" s="142"/>
      <c r="I18" s="142">
        <f t="shared" si="0"/>
        <v>0</v>
      </c>
    </row>
    <row r="19" spans="1:9" s="133" customFormat="1" ht="38.25" x14ac:dyDescent="0.2">
      <c r="A19" s="143">
        <v>4</v>
      </c>
      <c r="B19" s="138"/>
      <c r="C19" s="140" t="s">
        <v>95</v>
      </c>
      <c r="D19" s="195" t="s">
        <v>255</v>
      </c>
      <c r="E19" s="154" t="s">
        <v>258</v>
      </c>
      <c r="F19" s="140" t="s">
        <v>78</v>
      </c>
      <c r="G19" s="141">
        <v>1</v>
      </c>
      <c r="H19" s="142"/>
      <c r="I19" s="142">
        <f t="shared" si="0"/>
        <v>0</v>
      </c>
    </row>
    <row r="20" spans="1:9" s="133" customFormat="1" ht="25.5" x14ac:dyDescent="0.2">
      <c r="A20" s="143">
        <v>5</v>
      </c>
      <c r="B20" s="138"/>
      <c r="C20" s="140" t="s">
        <v>95</v>
      </c>
      <c r="D20" s="195" t="s">
        <v>259</v>
      </c>
      <c r="E20" s="154" t="s">
        <v>260</v>
      </c>
      <c r="F20" s="140" t="s">
        <v>78</v>
      </c>
      <c r="G20" s="141">
        <v>1</v>
      </c>
      <c r="H20" s="142"/>
      <c r="I20" s="142">
        <f t="shared" si="0"/>
        <v>0</v>
      </c>
    </row>
    <row r="21" spans="1:9" s="133" customFormat="1" ht="38.25" x14ac:dyDescent="0.2">
      <c r="A21" s="143">
        <v>6</v>
      </c>
      <c r="B21" s="138"/>
      <c r="C21" s="140" t="s">
        <v>95</v>
      </c>
      <c r="D21" s="195" t="s">
        <v>248</v>
      </c>
      <c r="E21" s="153" t="s">
        <v>285</v>
      </c>
      <c r="F21" s="140" t="s">
        <v>78</v>
      </c>
      <c r="G21" s="141">
        <v>1</v>
      </c>
      <c r="H21" s="142"/>
      <c r="I21" s="142">
        <f t="shared" si="0"/>
        <v>0</v>
      </c>
    </row>
    <row r="22" spans="1:9" s="133" customFormat="1" ht="25.5" x14ac:dyDescent="0.2">
      <c r="A22" s="143">
        <v>7</v>
      </c>
      <c r="B22" s="138"/>
      <c r="C22" s="140" t="s">
        <v>95</v>
      </c>
      <c r="D22" s="195" t="s">
        <v>249</v>
      </c>
      <c r="E22" s="153" t="s">
        <v>250</v>
      </c>
      <c r="F22" s="140" t="s">
        <v>78</v>
      </c>
      <c r="G22" s="141">
        <v>1</v>
      </c>
      <c r="H22" s="142"/>
      <c r="I22" s="142">
        <f t="shared" si="0"/>
        <v>0</v>
      </c>
    </row>
    <row r="23" spans="1:9" s="133" customFormat="1" ht="25.5" x14ac:dyDescent="0.2">
      <c r="A23" s="143">
        <v>8</v>
      </c>
      <c r="B23" s="138"/>
      <c r="C23" s="140" t="s">
        <v>95</v>
      </c>
      <c r="D23" s="195" t="s">
        <v>251</v>
      </c>
      <c r="E23" s="153" t="s">
        <v>252</v>
      </c>
      <c r="F23" s="140" t="s">
        <v>78</v>
      </c>
      <c r="G23" s="141">
        <v>4</v>
      </c>
      <c r="H23" s="142"/>
      <c r="I23" s="142">
        <f t="shared" si="0"/>
        <v>0</v>
      </c>
    </row>
    <row r="24" spans="1:9" s="133" customFormat="1" ht="25.5" x14ac:dyDescent="0.2">
      <c r="A24" s="143">
        <v>9</v>
      </c>
      <c r="B24" s="138"/>
      <c r="C24" s="140" t="s">
        <v>95</v>
      </c>
      <c r="D24" s="195" t="s">
        <v>261</v>
      </c>
      <c r="E24" s="153" t="s">
        <v>284</v>
      </c>
      <c r="F24" s="140" t="s">
        <v>78</v>
      </c>
      <c r="G24" s="141">
        <v>5</v>
      </c>
      <c r="H24" s="142"/>
      <c r="I24" s="142">
        <f t="shared" si="0"/>
        <v>0</v>
      </c>
    </row>
    <row r="25" spans="1:9" s="133" customFormat="1" ht="38.25" x14ac:dyDescent="0.2">
      <c r="A25" s="143">
        <v>10</v>
      </c>
      <c r="B25" s="138"/>
      <c r="C25" s="140" t="s">
        <v>95</v>
      </c>
      <c r="D25" s="195" t="s">
        <v>262</v>
      </c>
      <c r="E25" s="153" t="s">
        <v>263</v>
      </c>
      <c r="F25" s="140" t="s">
        <v>78</v>
      </c>
      <c r="G25" s="141">
        <v>1</v>
      </c>
      <c r="H25" s="142"/>
      <c r="I25" s="142">
        <f t="shared" si="0"/>
        <v>0</v>
      </c>
    </row>
    <row r="26" spans="1:9" s="133" customFormat="1" ht="46.5" customHeight="1" x14ac:dyDescent="0.2">
      <c r="A26" s="143">
        <v>11</v>
      </c>
      <c r="B26" s="138"/>
      <c r="C26" s="140" t="s">
        <v>95</v>
      </c>
      <c r="D26" s="195" t="s">
        <v>264</v>
      </c>
      <c r="E26" s="153" t="s">
        <v>265</v>
      </c>
      <c r="F26" s="140" t="s">
        <v>78</v>
      </c>
      <c r="G26" s="141">
        <v>1</v>
      </c>
      <c r="H26" s="142"/>
      <c r="I26" s="142">
        <f t="shared" si="0"/>
        <v>0</v>
      </c>
    </row>
    <row r="27" spans="1:9" s="133" customFormat="1" ht="51" x14ac:dyDescent="0.2">
      <c r="A27" s="143">
        <v>12</v>
      </c>
      <c r="B27" s="138"/>
      <c r="C27" s="140" t="s">
        <v>95</v>
      </c>
      <c r="D27" s="194" t="s">
        <v>280</v>
      </c>
      <c r="E27" s="195" t="s">
        <v>282</v>
      </c>
      <c r="F27" s="140" t="s">
        <v>101</v>
      </c>
      <c r="G27" s="141">
        <v>1</v>
      </c>
      <c r="H27" s="142"/>
      <c r="I27" s="142">
        <f t="shared" si="0"/>
        <v>0</v>
      </c>
    </row>
    <row r="28" spans="1:9" x14ac:dyDescent="0.2">
      <c r="A28" s="170"/>
      <c r="B28" s="177"/>
      <c r="C28" s="177"/>
      <c r="D28" s="185"/>
      <c r="E28" s="155" t="s">
        <v>94</v>
      </c>
      <c r="F28" s="177"/>
      <c r="G28" s="187"/>
      <c r="H28" s="187"/>
      <c r="I28" s="146">
        <f>SUBTOTAL(9,I14:I27)</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701CE-D937-4062-A832-E13DE45DD4D4}">
  <sheetPr>
    <pageSetUpPr fitToPage="1"/>
  </sheetPr>
  <dimension ref="A1:I75"/>
  <sheetViews>
    <sheetView showGridLines="0"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114</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115</v>
      </c>
      <c r="F14" s="179"/>
      <c r="G14" s="167"/>
      <c r="H14" s="167"/>
      <c r="I14" s="145">
        <f>SUBTOTAL(9,I15:I74)</f>
        <v>0</v>
      </c>
    </row>
    <row r="15" spans="1:9" s="133" customFormat="1" x14ac:dyDescent="0.2">
      <c r="A15" s="143"/>
      <c r="B15" s="138"/>
      <c r="C15" s="171"/>
      <c r="D15" s="184"/>
      <c r="E15" s="150" t="s">
        <v>98</v>
      </c>
      <c r="F15" s="171"/>
      <c r="G15" s="168"/>
      <c r="H15" s="168"/>
      <c r="I15" s="139">
        <f>SUBTOTAL(9,I16:I74)</f>
        <v>0</v>
      </c>
    </row>
    <row r="16" spans="1:9" s="133" customFormat="1" ht="38.25" x14ac:dyDescent="0.2">
      <c r="A16" s="143">
        <v>1</v>
      </c>
      <c r="B16" s="138"/>
      <c r="C16" s="140" t="s">
        <v>95</v>
      </c>
      <c r="D16" s="194" t="s">
        <v>176</v>
      </c>
      <c r="E16" s="153" t="s">
        <v>308</v>
      </c>
      <c r="F16" s="140" t="s">
        <v>78</v>
      </c>
      <c r="G16" s="141">
        <v>2</v>
      </c>
      <c r="H16" s="142"/>
      <c r="I16" s="142">
        <f t="shared" ref="I16:I74" si="0">ROUND(G16*H16,2)</f>
        <v>0</v>
      </c>
    </row>
    <row r="17" spans="1:9" s="133" customFormat="1" x14ac:dyDescent="0.2">
      <c r="A17" s="143">
        <v>2</v>
      </c>
      <c r="B17" s="138"/>
      <c r="C17" s="140" t="s">
        <v>95</v>
      </c>
      <c r="D17" s="194" t="s">
        <v>176</v>
      </c>
      <c r="E17" s="153" t="s">
        <v>177</v>
      </c>
      <c r="F17" s="140" t="s">
        <v>78</v>
      </c>
      <c r="G17" s="141">
        <v>15</v>
      </c>
      <c r="H17" s="142"/>
      <c r="I17" s="142">
        <f t="shared" si="0"/>
        <v>0</v>
      </c>
    </row>
    <row r="18" spans="1:9" s="133" customFormat="1" x14ac:dyDescent="0.2">
      <c r="A18" s="143">
        <v>3</v>
      </c>
      <c r="B18" s="138"/>
      <c r="C18" s="140" t="s">
        <v>95</v>
      </c>
      <c r="D18" s="194" t="s">
        <v>176</v>
      </c>
      <c r="E18" s="153" t="s">
        <v>307</v>
      </c>
      <c r="F18" s="140" t="s">
        <v>78</v>
      </c>
      <c r="G18" s="141">
        <v>15</v>
      </c>
      <c r="H18" s="142"/>
      <c r="I18" s="142">
        <f t="shared" si="0"/>
        <v>0</v>
      </c>
    </row>
    <row r="19" spans="1:9" s="133" customFormat="1" x14ac:dyDescent="0.2">
      <c r="A19" s="143">
        <v>4</v>
      </c>
      <c r="B19" s="138"/>
      <c r="C19" s="140" t="s">
        <v>95</v>
      </c>
      <c r="D19" s="194" t="s">
        <v>176</v>
      </c>
      <c r="E19" s="153" t="s">
        <v>178</v>
      </c>
      <c r="F19" s="140" t="s">
        <v>78</v>
      </c>
      <c r="G19" s="141">
        <v>15</v>
      </c>
      <c r="H19" s="142"/>
      <c r="I19" s="142">
        <f t="shared" si="0"/>
        <v>0</v>
      </c>
    </row>
    <row r="20" spans="1:9" s="133" customFormat="1" x14ac:dyDescent="0.2">
      <c r="A20" s="143">
        <v>5</v>
      </c>
      <c r="B20" s="138"/>
      <c r="C20" s="140" t="s">
        <v>95</v>
      </c>
      <c r="D20" s="194" t="s">
        <v>176</v>
      </c>
      <c r="E20" s="153" t="s">
        <v>179</v>
      </c>
      <c r="F20" s="140" t="s">
        <v>78</v>
      </c>
      <c r="G20" s="141">
        <v>15</v>
      </c>
      <c r="H20" s="142"/>
      <c r="I20" s="142">
        <f t="shared" si="0"/>
        <v>0</v>
      </c>
    </row>
    <row r="21" spans="1:9" s="133" customFormat="1" x14ac:dyDescent="0.2">
      <c r="A21" s="143">
        <v>6</v>
      </c>
      <c r="B21" s="138"/>
      <c r="C21" s="140" t="s">
        <v>95</v>
      </c>
      <c r="D21" s="194" t="s">
        <v>176</v>
      </c>
      <c r="E21" s="153" t="s">
        <v>180</v>
      </c>
      <c r="F21" s="140" t="s">
        <v>78</v>
      </c>
      <c r="G21" s="141">
        <v>15</v>
      </c>
      <c r="H21" s="142"/>
      <c r="I21" s="142">
        <f t="shared" si="0"/>
        <v>0</v>
      </c>
    </row>
    <row r="22" spans="1:9" s="133" customFormat="1" ht="25.5" x14ac:dyDescent="0.2">
      <c r="A22" s="143">
        <v>7</v>
      </c>
      <c r="B22" s="138"/>
      <c r="C22" s="140" t="s">
        <v>95</v>
      </c>
      <c r="D22" s="194" t="s">
        <v>181</v>
      </c>
      <c r="E22" s="153" t="s">
        <v>182</v>
      </c>
      <c r="F22" s="140" t="s">
        <v>78</v>
      </c>
      <c r="G22" s="141">
        <v>1</v>
      </c>
      <c r="H22" s="142"/>
      <c r="I22" s="142">
        <f t="shared" si="0"/>
        <v>0</v>
      </c>
    </row>
    <row r="23" spans="1:9" s="133" customFormat="1" ht="38.25" x14ac:dyDescent="0.2">
      <c r="A23" s="143">
        <v>8</v>
      </c>
      <c r="B23" s="138"/>
      <c r="C23" s="140" t="s">
        <v>95</v>
      </c>
      <c r="D23" s="194" t="s">
        <v>183</v>
      </c>
      <c r="E23" s="195" t="s">
        <v>309</v>
      </c>
      <c r="F23" s="140" t="s">
        <v>78</v>
      </c>
      <c r="G23" s="141">
        <v>1</v>
      </c>
      <c r="H23" s="142"/>
      <c r="I23" s="142">
        <f t="shared" si="0"/>
        <v>0</v>
      </c>
    </row>
    <row r="24" spans="1:9" s="133" customFormat="1" ht="38.25" x14ac:dyDescent="0.2">
      <c r="A24" s="143">
        <v>9</v>
      </c>
      <c r="B24" s="138"/>
      <c r="C24" s="140" t="s">
        <v>95</v>
      </c>
      <c r="D24" s="194" t="s">
        <v>184</v>
      </c>
      <c r="E24" s="195" t="s">
        <v>310</v>
      </c>
      <c r="F24" s="140" t="s">
        <v>78</v>
      </c>
      <c r="G24" s="141">
        <v>1</v>
      </c>
      <c r="H24" s="142"/>
      <c r="I24" s="142">
        <f t="shared" si="0"/>
        <v>0</v>
      </c>
    </row>
    <row r="25" spans="1:9" s="133" customFormat="1" ht="51" x14ac:dyDescent="0.2">
      <c r="A25" s="143">
        <v>10</v>
      </c>
      <c r="B25" s="138"/>
      <c r="C25" s="140" t="s">
        <v>95</v>
      </c>
      <c r="D25" s="194" t="s">
        <v>185</v>
      </c>
      <c r="E25" s="195" t="s">
        <v>311</v>
      </c>
      <c r="F25" s="140" t="s">
        <v>78</v>
      </c>
      <c r="G25" s="141">
        <v>1</v>
      </c>
      <c r="H25" s="142"/>
      <c r="I25" s="142">
        <f t="shared" si="0"/>
        <v>0</v>
      </c>
    </row>
    <row r="26" spans="1:9" s="133" customFormat="1" ht="25.5" x14ac:dyDescent="0.2">
      <c r="A26" s="143">
        <v>11</v>
      </c>
      <c r="B26" s="138"/>
      <c r="C26" s="140" t="s">
        <v>95</v>
      </c>
      <c r="D26" s="194" t="s">
        <v>186</v>
      </c>
      <c r="E26" s="153" t="s">
        <v>187</v>
      </c>
      <c r="F26" s="140" t="s">
        <v>78</v>
      </c>
      <c r="G26" s="141">
        <v>15</v>
      </c>
      <c r="H26" s="142"/>
      <c r="I26" s="142">
        <f t="shared" si="0"/>
        <v>0</v>
      </c>
    </row>
    <row r="27" spans="1:9" s="133" customFormat="1" ht="25.5" x14ac:dyDescent="0.2">
      <c r="A27" s="143">
        <v>12</v>
      </c>
      <c r="B27" s="138"/>
      <c r="C27" s="140" t="s">
        <v>95</v>
      </c>
      <c r="D27" s="194" t="s">
        <v>188</v>
      </c>
      <c r="E27" s="195" t="s">
        <v>306</v>
      </c>
      <c r="F27" s="140" t="s">
        <v>78</v>
      </c>
      <c r="G27" s="141">
        <v>5</v>
      </c>
      <c r="H27" s="142"/>
      <c r="I27" s="142">
        <f t="shared" si="0"/>
        <v>0</v>
      </c>
    </row>
    <row r="28" spans="1:9" s="133" customFormat="1" x14ac:dyDescent="0.2">
      <c r="A28" s="143">
        <v>13</v>
      </c>
      <c r="B28" s="138"/>
      <c r="C28" s="140" t="s">
        <v>95</v>
      </c>
      <c r="D28" s="194" t="s">
        <v>188</v>
      </c>
      <c r="E28" s="195" t="s">
        <v>312</v>
      </c>
      <c r="F28" s="140" t="s">
        <v>78</v>
      </c>
      <c r="G28" s="141">
        <v>1</v>
      </c>
      <c r="H28" s="142"/>
      <c r="I28" s="142">
        <f t="shared" si="0"/>
        <v>0</v>
      </c>
    </row>
    <row r="29" spans="1:9" s="133" customFormat="1" ht="25.5" x14ac:dyDescent="0.2">
      <c r="A29" s="143">
        <v>14</v>
      </c>
      <c r="B29" s="138"/>
      <c r="C29" s="140" t="s">
        <v>95</v>
      </c>
      <c r="D29" s="194" t="s">
        <v>189</v>
      </c>
      <c r="E29" s="195" t="s">
        <v>313</v>
      </c>
      <c r="F29" s="140" t="s">
        <v>78</v>
      </c>
      <c r="G29" s="141">
        <v>1</v>
      </c>
      <c r="H29" s="142"/>
      <c r="I29" s="142">
        <f t="shared" si="0"/>
        <v>0</v>
      </c>
    </row>
    <row r="30" spans="1:9" s="133" customFormat="1" ht="25.5" x14ac:dyDescent="0.2">
      <c r="A30" s="143">
        <v>15</v>
      </c>
      <c r="B30" s="138"/>
      <c r="C30" s="140" t="s">
        <v>95</v>
      </c>
      <c r="D30" s="194" t="s">
        <v>190</v>
      </c>
      <c r="E30" s="195" t="s">
        <v>314</v>
      </c>
      <c r="F30" s="140" t="s">
        <v>78</v>
      </c>
      <c r="G30" s="141">
        <v>1</v>
      </c>
      <c r="H30" s="142"/>
      <c r="I30" s="142">
        <f t="shared" si="0"/>
        <v>0</v>
      </c>
    </row>
    <row r="31" spans="1:9" s="133" customFormat="1" ht="25.5" x14ac:dyDescent="0.2">
      <c r="A31" s="143">
        <v>16</v>
      </c>
      <c r="B31" s="138"/>
      <c r="C31" s="140" t="s">
        <v>95</v>
      </c>
      <c r="D31" s="194" t="s">
        <v>191</v>
      </c>
      <c r="E31" s="195" t="s">
        <v>315</v>
      </c>
      <c r="F31" s="140" t="s">
        <v>78</v>
      </c>
      <c r="G31" s="141">
        <v>1</v>
      </c>
      <c r="H31" s="142"/>
      <c r="I31" s="142">
        <f t="shared" si="0"/>
        <v>0</v>
      </c>
    </row>
    <row r="32" spans="1:9" s="133" customFormat="1" ht="51" x14ac:dyDescent="0.2">
      <c r="A32" s="143">
        <v>17</v>
      </c>
      <c r="B32" s="138"/>
      <c r="C32" s="140" t="s">
        <v>95</v>
      </c>
      <c r="D32" s="194" t="s">
        <v>192</v>
      </c>
      <c r="E32" s="195" t="s">
        <v>316</v>
      </c>
      <c r="F32" s="140" t="s">
        <v>78</v>
      </c>
      <c r="G32" s="141">
        <v>1</v>
      </c>
      <c r="H32" s="142"/>
      <c r="I32" s="142">
        <f t="shared" si="0"/>
        <v>0</v>
      </c>
    </row>
    <row r="33" spans="1:9" s="133" customFormat="1" x14ac:dyDescent="0.2">
      <c r="A33" s="143">
        <v>18</v>
      </c>
      <c r="B33" s="138"/>
      <c r="C33" s="140" t="s">
        <v>95</v>
      </c>
      <c r="D33" s="194" t="s">
        <v>193</v>
      </c>
      <c r="E33" s="153" t="s">
        <v>194</v>
      </c>
      <c r="F33" s="140" t="s">
        <v>78</v>
      </c>
      <c r="G33" s="141">
        <v>1</v>
      </c>
      <c r="H33" s="142"/>
      <c r="I33" s="142">
        <f t="shared" si="0"/>
        <v>0</v>
      </c>
    </row>
    <row r="34" spans="1:9" s="133" customFormat="1" ht="25.5" x14ac:dyDescent="0.2">
      <c r="A34" s="143">
        <v>19</v>
      </c>
      <c r="B34" s="138"/>
      <c r="C34" s="140" t="s">
        <v>95</v>
      </c>
      <c r="D34" s="194" t="s">
        <v>195</v>
      </c>
      <c r="E34" s="195" t="s">
        <v>317</v>
      </c>
      <c r="F34" s="140" t="s">
        <v>78</v>
      </c>
      <c r="G34" s="141">
        <v>5</v>
      </c>
      <c r="H34" s="142"/>
      <c r="I34" s="142">
        <f t="shared" si="0"/>
        <v>0</v>
      </c>
    </row>
    <row r="35" spans="1:9" s="133" customFormat="1" ht="25.5" x14ac:dyDescent="0.2">
      <c r="A35" s="143">
        <v>20</v>
      </c>
      <c r="B35" s="138"/>
      <c r="C35" s="140" t="s">
        <v>95</v>
      </c>
      <c r="D35" s="194" t="s">
        <v>196</v>
      </c>
      <c r="E35" s="195" t="s">
        <v>318</v>
      </c>
      <c r="F35" s="140" t="s">
        <v>78</v>
      </c>
      <c r="G35" s="141">
        <v>15</v>
      </c>
      <c r="H35" s="142"/>
      <c r="I35" s="142">
        <f t="shared" si="0"/>
        <v>0</v>
      </c>
    </row>
    <row r="36" spans="1:9" s="133" customFormat="1" ht="25.5" x14ac:dyDescent="0.2">
      <c r="A36" s="143">
        <v>21</v>
      </c>
      <c r="B36" s="138"/>
      <c r="C36" s="140" t="s">
        <v>95</v>
      </c>
      <c r="D36" s="194" t="s">
        <v>197</v>
      </c>
      <c r="E36" s="195" t="s">
        <v>319</v>
      </c>
      <c r="F36" s="140" t="s">
        <v>78</v>
      </c>
      <c r="G36" s="141">
        <v>1</v>
      </c>
      <c r="H36" s="142"/>
      <c r="I36" s="142">
        <f t="shared" si="0"/>
        <v>0</v>
      </c>
    </row>
    <row r="37" spans="1:9" s="133" customFormat="1" ht="38.25" x14ac:dyDescent="0.2">
      <c r="A37" s="143">
        <v>22</v>
      </c>
      <c r="B37" s="138"/>
      <c r="C37" s="140" t="s">
        <v>95</v>
      </c>
      <c r="D37" s="194" t="s">
        <v>198</v>
      </c>
      <c r="E37" s="195" t="s">
        <v>320</v>
      </c>
      <c r="F37" s="140" t="s">
        <v>78</v>
      </c>
      <c r="G37" s="141">
        <v>1</v>
      </c>
      <c r="H37" s="142"/>
      <c r="I37" s="142">
        <f t="shared" si="0"/>
        <v>0</v>
      </c>
    </row>
    <row r="38" spans="1:9" s="133" customFormat="1" ht="51" x14ac:dyDescent="0.2">
      <c r="A38" s="143">
        <v>23</v>
      </c>
      <c r="B38" s="138"/>
      <c r="C38" s="140" t="s">
        <v>95</v>
      </c>
      <c r="D38" s="194" t="s">
        <v>199</v>
      </c>
      <c r="E38" s="195" t="s">
        <v>321</v>
      </c>
      <c r="F38" s="140" t="s">
        <v>78</v>
      </c>
      <c r="G38" s="141">
        <v>1</v>
      </c>
      <c r="H38" s="142"/>
      <c r="I38" s="142">
        <f t="shared" si="0"/>
        <v>0</v>
      </c>
    </row>
    <row r="39" spans="1:9" s="133" customFormat="1" ht="51" x14ac:dyDescent="0.2">
      <c r="A39" s="143">
        <v>24</v>
      </c>
      <c r="B39" s="138"/>
      <c r="C39" s="140" t="s">
        <v>95</v>
      </c>
      <c r="D39" s="194" t="s">
        <v>200</v>
      </c>
      <c r="E39" s="195" t="s">
        <v>322</v>
      </c>
      <c r="F39" s="140" t="s">
        <v>78</v>
      </c>
      <c r="G39" s="141">
        <v>1</v>
      </c>
      <c r="H39" s="142"/>
      <c r="I39" s="142">
        <f t="shared" si="0"/>
        <v>0</v>
      </c>
    </row>
    <row r="40" spans="1:9" s="133" customFormat="1" x14ac:dyDescent="0.2">
      <c r="A40" s="143">
        <v>25</v>
      </c>
      <c r="B40" s="138"/>
      <c r="C40" s="140" t="s">
        <v>95</v>
      </c>
      <c r="D40" s="194" t="s">
        <v>201</v>
      </c>
      <c r="E40" s="153" t="s">
        <v>202</v>
      </c>
      <c r="F40" s="140" t="s">
        <v>78</v>
      </c>
      <c r="G40" s="141">
        <v>1</v>
      </c>
      <c r="H40" s="142"/>
      <c r="I40" s="142">
        <f t="shared" si="0"/>
        <v>0</v>
      </c>
    </row>
    <row r="41" spans="1:9" s="133" customFormat="1" x14ac:dyDescent="0.2">
      <c r="A41" s="143">
        <v>26</v>
      </c>
      <c r="B41" s="138"/>
      <c r="C41" s="140" t="s">
        <v>95</v>
      </c>
      <c r="D41" s="194" t="s">
        <v>203</v>
      </c>
      <c r="E41" s="153" t="s">
        <v>204</v>
      </c>
      <c r="F41" s="140" t="s">
        <v>78</v>
      </c>
      <c r="G41" s="141">
        <v>1</v>
      </c>
      <c r="H41" s="142"/>
      <c r="I41" s="142">
        <f t="shared" si="0"/>
        <v>0</v>
      </c>
    </row>
    <row r="42" spans="1:9" s="133" customFormat="1" ht="25.5" x14ac:dyDescent="0.2">
      <c r="A42" s="143">
        <v>27</v>
      </c>
      <c r="B42" s="138"/>
      <c r="C42" s="140" t="s">
        <v>95</v>
      </c>
      <c r="D42" s="194" t="s">
        <v>205</v>
      </c>
      <c r="E42" s="153" t="s">
        <v>206</v>
      </c>
      <c r="F42" s="140" t="s">
        <v>78</v>
      </c>
      <c r="G42" s="141">
        <v>1</v>
      </c>
      <c r="H42" s="142"/>
      <c r="I42" s="142">
        <f t="shared" si="0"/>
        <v>0</v>
      </c>
    </row>
    <row r="43" spans="1:9" s="133" customFormat="1" x14ac:dyDescent="0.2">
      <c r="A43" s="143">
        <v>28</v>
      </c>
      <c r="B43" s="138"/>
      <c r="C43" s="140" t="s">
        <v>95</v>
      </c>
      <c r="D43" s="194" t="s">
        <v>207</v>
      </c>
      <c r="E43" s="195" t="s">
        <v>323</v>
      </c>
      <c r="F43" s="140" t="s">
        <v>78</v>
      </c>
      <c r="G43" s="141">
        <v>3</v>
      </c>
      <c r="H43" s="142"/>
      <c r="I43" s="142">
        <f t="shared" si="0"/>
        <v>0</v>
      </c>
    </row>
    <row r="44" spans="1:9" s="133" customFormat="1" ht="25.5" x14ac:dyDescent="0.2">
      <c r="A44" s="143">
        <v>29</v>
      </c>
      <c r="B44" s="138"/>
      <c r="C44" s="140" t="s">
        <v>95</v>
      </c>
      <c r="D44" s="194" t="s">
        <v>208</v>
      </c>
      <c r="E44" s="153" t="s">
        <v>209</v>
      </c>
      <c r="F44" s="140" t="s">
        <v>78</v>
      </c>
      <c r="G44" s="141">
        <v>1</v>
      </c>
      <c r="H44" s="142"/>
      <c r="I44" s="142">
        <f t="shared" si="0"/>
        <v>0</v>
      </c>
    </row>
    <row r="45" spans="1:9" s="133" customFormat="1" ht="25.5" x14ac:dyDescent="0.2">
      <c r="A45" s="143">
        <v>30</v>
      </c>
      <c r="B45" s="138"/>
      <c r="C45" s="140" t="s">
        <v>95</v>
      </c>
      <c r="D45" s="194" t="s">
        <v>210</v>
      </c>
      <c r="E45" s="153" t="s">
        <v>211</v>
      </c>
      <c r="F45" s="140" t="s">
        <v>78</v>
      </c>
      <c r="G45" s="141">
        <v>1</v>
      </c>
      <c r="H45" s="142"/>
      <c r="I45" s="142">
        <f t="shared" si="0"/>
        <v>0</v>
      </c>
    </row>
    <row r="46" spans="1:9" s="133" customFormat="1" ht="89.25" x14ac:dyDescent="0.2">
      <c r="A46" s="143">
        <v>31</v>
      </c>
      <c r="B46" s="138"/>
      <c r="C46" s="140" t="s">
        <v>95</v>
      </c>
      <c r="D46" s="194" t="s">
        <v>212</v>
      </c>
      <c r="E46" s="195" t="s">
        <v>324</v>
      </c>
      <c r="F46" s="140" t="s">
        <v>78</v>
      </c>
      <c r="G46" s="141">
        <v>1</v>
      </c>
      <c r="H46" s="142"/>
      <c r="I46" s="142">
        <f t="shared" si="0"/>
        <v>0</v>
      </c>
    </row>
    <row r="47" spans="1:9" s="133" customFormat="1" ht="25.5" x14ac:dyDescent="0.2">
      <c r="A47" s="143">
        <v>32</v>
      </c>
      <c r="B47" s="138"/>
      <c r="C47" s="140" t="s">
        <v>95</v>
      </c>
      <c r="D47" s="194" t="s">
        <v>213</v>
      </c>
      <c r="E47" s="195" t="s">
        <v>325</v>
      </c>
      <c r="F47" s="140" t="s">
        <v>78</v>
      </c>
      <c r="G47" s="141">
        <v>1</v>
      </c>
      <c r="H47" s="142"/>
      <c r="I47" s="142">
        <f t="shared" si="0"/>
        <v>0</v>
      </c>
    </row>
    <row r="48" spans="1:9" s="133" customFormat="1" ht="38.25" x14ac:dyDescent="0.2">
      <c r="A48" s="143">
        <v>33</v>
      </c>
      <c r="B48" s="138"/>
      <c r="C48" s="140" t="s">
        <v>95</v>
      </c>
      <c r="D48" s="194" t="s">
        <v>214</v>
      </c>
      <c r="E48" s="195" t="s">
        <v>326</v>
      </c>
      <c r="F48" s="140" t="s">
        <v>78</v>
      </c>
      <c r="G48" s="141">
        <v>1</v>
      </c>
      <c r="H48" s="142"/>
      <c r="I48" s="142">
        <f t="shared" si="0"/>
        <v>0</v>
      </c>
    </row>
    <row r="49" spans="1:9" s="133" customFormat="1" ht="25.5" x14ac:dyDescent="0.2">
      <c r="A49" s="143">
        <v>34</v>
      </c>
      <c r="B49" s="138"/>
      <c r="C49" s="140" t="s">
        <v>95</v>
      </c>
      <c r="D49" s="194" t="s">
        <v>215</v>
      </c>
      <c r="E49" s="195" t="s">
        <v>327</v>
      </c>
      <c r="F49" s="140" t="s">
        <v>78</v>
      </c>
      <c r="G49" s="141">
        <v>1</v>
      </c>
      <c r="H49" s="142"/>
      <c r="I49" s="142">
        <f t="shared" si="0"/>
        <v>0</v>
      </c>
    </row>
    <row r="50" spans="1:9" s="133" customFormat="1" ht="51" x14ac:dyDescent="0.2">
      <c r="A50" s="143">
        <v>35</v>
      </c>
      <c r="B50" s="138"/>
      <c r="C50" s="140" t="s">
        <v>95</v>
      </c>
      <c r="D50" s="194" t="s">
        <v>216</v>
      </c>
      <c r="E50" s="195" t="s">
        <v>328</v>
      </c>
      <c r="F50" s="140" t="s">
        <v>78</v>
      </c>
      <c r="G50" s="141">
        <v>10</v>
      </c>
      <c r="H50" s="142"/>
      <c r="I50" s="142">
        <f t="shared" si="0"/>
        <v>0</v>
      </c>
    </row>
    <row r="51" spans="1:9" s="133" customFormat="1" ht="38.25" x14ac:dyDescent="0.2">
      <c r="A51" s="143">
        <v>36</v>
      </c>
      <c r="B51" s="138"/>
      <c r="C51" s="140" t="s">
        <v>95</v>
      </c>
      <c r="D51" s="194" t="s">
        <v>217</v>
      </c>
      <c r="E51" s="195" t="s">
        <v>329</v>
      </c>
      <c r="F51" s="140" t="s">
        <v>78</v>
      </c>
      <c r="G51" s="141">
        <v>1</v>
      </c>
      <c r="H51" s="142"/>
      <c r="I51" s="142">
        <f t="shared" si="0"/>
        <v>0</v>
      </c>
    </row>
    <row r="52" spans="1:9" s="133" customFormat="1" ht="25.5" x14ac:dyDescent="0.2">
      <c r="A52" s="143">
        <v>37</v>
      </c>
      <c r="B52" s="138"/>
      <c r="C52" s="140" t="s">
        <v>95</v>
      </c>
      <c r="D52" s="194" t="s">
        <v>218</v>
      </c>
      <c r="E52" s="195" t="s">
        <v>330</v>
      </c>
      <c r="F52" s="140" t="s">
        <v>78</v>
      </c>
      <c r="G52" s="141">
        <v>1</v>
      </c>
      <c r="H52" s="142"/>
      <c r="I52" s="142">
        <f t="shared" si="0"/>
        <v>0</v>
      </c>
    </row>
    <row r="53" spans="1:9" s="133" customFormat="1" ht="25.5" x14ac:dyDescent="0.2">
      <c r="A53" s="143">
        <v>38</v>
      </c>
      <c r="B53" s="138"/>
      <c r="C53" s="140" t="s">
        <v>95</v>
      </c>
      <c r="D53" s="194" t="s">
        <v>219</v>
      </c>
      <c r="E53" s="195" t="s">
        <v>331</v>
      </c>
      <c r="F53" s="140" t="s">
        <v>78</v>
      </c>
      <c r="G53" s="141">
        <v>1</v>
      </c>
      <c r="H53" s="142"/>
      <c r="I53" s="142">
        <f t="shared" si="0"/>
        <v>0</v>
      </c>
    </row>
    <row r="54" spans="1:9" s="133" customFormat="1" ht="25.5" x14ac:dyDescent="0.2">
      <c r="A54" s="143">
        <v>39</v>
      </c>
      <c r="B54" s="138"/>
      <c r="C54" s="140" t="s">
        <v>95</v>
      </c>
      <c r="D54" s="194" t="s">
        <v>220</v>
      </c>
      <c r="E54" s="153" t="s">
        <v>221</v>
      </c>
      <c r="F54" s="140" t="s">
        <v>78</v>
      </c>
      <c r="G54" s="141">
        <v>1</v>
      </c>
      <c r="H54" s="142"/>
      <c r="I54" s="142">
        <f t="shared" si="0"/>
        <v>0</v>
      </c>
    </row>
    <row r="55" spans="1:9" s="133" customFormat="1" ht="25.5" x14ac:dyDescent="0.2">
      <c r="A55" s="143">
        <v>40</v>
      </c>
      <c r="B55" s="138"/>
      <c r="C55" s="140" t="s">
        <v>95</v>
      </c>
      <c r="D55" s="194" t="s">
        <v>222</v>
      </c>
      <c r="E55" s="153" t="s">
        <v>223</v>
      </c>
      <c r="F55" s="140" t="s">
        <v>78</v>
      </c>
      <c r="G55" s="141">
        <v>2</v>
      </c>
      <c r="H55" s="142"/>
      <c r="I55" s="142">
        <f t="shared" si="0"/>
        <v>0</v>
      </c>
    </row>
    <row r="56" spans="1:9" s="133" customFormat="1" x14ac:dyDescent="0.2">
      <c r="A56" s="143">
        <v>41</v>
      </c>
      <c r="B56" s="138"/>
      <c r="C56" s="140" t="s">
        <v>95</v>
      </c>
      <c r="D56" s="194" t="s">
        <v>224</v>
      </c>
      <c r="E56" s="153" t="s">
        <v>225</v>
      </c>
      <c r="F56" s="140" t="s">
        <v>78</v>
      </c>
      <c r="G56" s="141">
        <v>1</v>
      </c>
      <c r="H56" s="142"/>
      <c r="I56" s="142">
        <f t="shared" si="0"/>
        <v>0</v>
      </c>
    </row>
    <row r="57" spans="1:9" s="133" customFormat="1" ht="25.5" x14ac:dyDescent="0.2">
      <c r="A57" s="143">
        <v>42</v>
      </c>
      <c r="B57" s="138"/>
      <c r="C57" s="140" t="s">
        <v>95</v>
      </c>
      <c r="D57" s="194" t="s">
        <v>226</v>
      </c>
      <c r="E57" s="153" t="s">
        <v>227</v>
      </c>
      <c r="F57" s="140" t="s">
        <v>78</v>
      </c>
      <c r="G57" s="141">
        <v>10</v>
      </c>
      <c r="H57" s="142"/>
      <c r="I57" s="142">
        <f t="shared" si="0"/>
        <v>0</v>
      </c>
    </row>
    <row r="58" spans="1:9" s="133" customFormat="1" x14ac:dyDescent="0.2">
      <c r="A58" s="143">
        <v>43</v>
      </c>
      <c r="B58" s="138"/>
      <c r="C58" s="140" t="s">
        <v>95</v>
      </c>
      <c r="D58" s="194" t="s">
        <v>228</v>
      </c>
      <c r="E58" s="153" t="s">
        <v>229</v>
      </c>
      <c r="F58" s="140" t="s">
        <v>78</v>
      </c>
      <c r="G58" s="141">
        <v>5</v>
      </c>
      <c r="H58" s="142"/>
      <c r="I58" s="142">
        <f t="shared" si="0"/>
        <v>0</v>
      </c>
    </row>
    <row r="59" spans="1:9" s="133" customFormat="1" x14ac:dyDescent="0.2">
      <c r="A59" s="143">
        <v>44</v>
      </c>
      <c r="B59" s="138"/>
      <c r="C59" s="140" t="s">
        <v>95</v>
      </c>
      <c r="D59" s="194" t="s">
        <v>230</v>
      </c>
      <c r="E59" s="153" t="s">
        <v>231</v>
      </c>
      <c r="F59" s="140" t="s">
        <v>78</v>
      </c>
      <c r="G59" s="141">
        <v>5</v>
      </c>
      <c r="H59" s="142"/>
      <c r="I59" s="142">
        <f t="shared" si="0"/>
        <v>0</v>
      </c>
    </row>
    <row r="60" spans="1:9" s="133" customFormat="1" x14ac:dyDescent="0.2">
      <c r="A60" s="143">
        <v>45</v>
      </c>
      <c r="B60" s="138"/>
      <c r="C60" s="140" t="s">
        <v>95</v>
      </c>
      <c r="D60" s="194" t="s">
        <v>232</v>
      </c>
      <c r="E60" s="153" t="s">
        <v>233</v>
      </c>
      <c r="F60" s="140" t="s">
        <v>78</v>
      </c>
      <c r="G60" s="141">
        <v>1</v>
      </c>
      <c r="H60" s="142"/>
      <c r="I60" s="142">
        <f t="shared" si="0"/>
        <v>0</v>
      </c>
    </row>
    <row r="61" spans="1:9" s="133" customFormat="1" x14ac:dyDescent="0.2">
      <c r="A61" s="143">
        <v>46</v>
      </c>
      <c r="B61" s="138"/>
      <c r="C61" s="140" t="s">
        <v>95</v>
      </c>
      <c r="D61" s="194" t="s">
        <v>234</v>
      </c>
      <c r="E61" s="153" t="s">
        <v>235</v>
      </c>
      <c r="F61" s="140" t="s">
        <v>78</v>
      </c>
      <c r="G61" s="141">
        <v>1</v>
      </c>
      <c r="H61" s="142"/>
      <c r="I61" s="142">
        <f t="shared" si="0"/>
        <v>0</v>
      </c>
    </row>
    <row r="62" spans="1:9" s="133" customFormat="1" x14ac:dyDescent="0.2">
      <c r="A62" s="143">
        <v>47</v>
      </c>
      <c r="B62" s="138"/>
      <c r="C62" s="140" t="s">
        <v>95</v>
      </c>
      <c r="D62" s="194" t="s">
        <v>236</v>
      </c>
      <c r="E62" s="153" t="s">
        <v>237</v>
      </c>
      <c r="F62" s="140" t="s">
        <v>78</v>
      </c>
      <c r="G62" s="141">
        <v>1</v>
      </c>
      <c r="H62" s="142"/>
      <c r="I62" s="142">
        <f t="shared" si="0"/>
        <v>0</v>
      </c>
    </row>
    <row r="63" spans="1:9" s="133" customFormat="1" ht="76.5" x14ac:dyDescent="0.2">
      <c r="A63" s="143">
        <v>48</v>
      </c>
      <c r="B63" s="138"/>
      <c r="C63" s="140" t="s">
        <v>95</v>
      </c>
      <c r="D63" s="194" t="s">
        <v>238</v>
      </c>
      <c r="E63" s="195" t="s">
        <v>332</v>
      </c>
      <c r="F63" s="140" t="s">
        <v>78</v>
      </c>
      <c r="G63" s="141">
        <v>1</v>
      </c>
      <c r="H63" s="142"/>
      <c r="I63" s="142">
        <f t="shared" si="0"/>
        <v>0</v>
      </c>
    </row>
    <row r="64" spans="1:9" s="133" customFormat="1" x14ac:dyDescent="0.2">
      <c r="A64" s="143">
        <v>49</v>
      </c>
      <c r="B64" s="138"/>
      <c r="C64" s="140" t="s">
        <v>95</v>
      </c>
      <c r="D64" s="194" t="s">
        <v>183</v>
      </c>
      <c r="E64" s="195" t="s">
        <v>333</v>
      </c>
      <c r="F64" s="140" t="s">
        <v>78</v>
      </c>
      <c r="G64" s="141">
        <v>1</v>
      </c>
      <c r="H64" s="142"/>
      <c r="I64" s="142">
        <f t="shared" si="0"/>
        <v>0</v>
      </c>
    </row>
    <row r="65" spans="1:9" s="133" customFormat="1" x14ac:dyDescent="0.2">
      <c r="A65" s="143">
        <v>50</v>
      </c>
      <c r="B65" s="138"/>
      <c r="C65" s="140" t="s">
        <v>95</v>
      </c>
      <c r="D65" s="194" t="s">
        <v>239</v>
      </c>
      <c r="E65" s="153" t="s">
        <v>240</v>
      </c>
      <c r="F65" s="140" t="s">
        <v>78</v>
      </c>
      <c r="G65" s="141">
        <v>5</v>
      </c>
      <c r="H65" s="142"/>
      <c r="I65" s="142">
        <f t="shared" si="0"/>
        <v>0</v>
      </c>
    </row>
    <row r="66" spans="1:9" s="133" customFormat="1" ht="25.5" x14ac:dyDescent="0.2">
      <c r="A66" s="143">
        <v>51</v>
      </c>
      <c r="B66" s="138"/>
      <c r="C66" s="140" t="s">
        <v>95</v>
      </c>
      <c r="D66" s="194" t="s">
        <v>241</v>
      </c>
      <c r="E66" s="195" t="s">
        <v>334</v>
      </c>
      <c r="F66" s="140" t="s">
        <v>78</v>
      </c>
      <c r="G66" s="141">
        <v>1</v>
      </c>
      <c r="H66" s="142"/>
      <c r="I66" s="142">
        <f t="shared" si="0"/>
        <v>0</v>
      </c>
    </row>
    <row r="67" spans="1:9" s="133" customFormat="1" ht="38.25" x14ac:dyDescent="0.2">
      <c r="A67" s="143">
        <v>52</v>
      </c>
      <c r="B67" s="138"/>
      <c r="C67" s="140" t="s">
        <v>95</v>
      </c>
      <c r="D67" s="194" t="s">
        <v>242</v>
      </c>
      <c r="E67" s="195" t="s">
        <v>335</v>
      </c>
      <c r="F67" s="140" t="s">
        <v>78</v>
      </c>
      <c r="G67" s="141">
        <v>1</v>
      </c>
      <c r="H67" s="142"/>
      <c r="I67" s="142">
        <f t="shared" si="0"/>
        <v>0</v>
      </c>
    </row>
    <row r="68" spans="1:9" s="133" customFormat="1" ht="25.5" x14ac:dyDescent="0.2">
      <c r="A68" s="143">
        <v>53</v>
      </c>
      <c r="B68" s="138"/>
      <c r="C68" s="140" t="s">
        <v>95</v>
      </c>
      <c r="D68" s="194" t="s">
        <v>242</v>
      </c>
      <c r="E68" s="195" t="s">
        <v>336</v>
      </c>
      <c r="F68" s="140" t="s">
        <v>78</v>
      </c>
      <c r="G68" s="141">
        <v>1</v>
      </c>
      <c r="H68" s="142"/>
      <c r="I68" s="142">
        <f t="shared" si="0"/>
        <v>0</v>
      </c>
    </row>
    <row r="69" spans="1:9" s="133" customFormat="1" ht="51" x14ac:dyDescent="0.2">
      <c r="A69" s="143">
        <v>54</v>
      </c>
      <c r="B69" s="138"/>
      <c r="C69" s="140" t="s">
        <v>95</v>
      </c>
      <c r="D69" s="194" t="s">
        <v>243</v>
      </c>
      <c r="E69" s="195" t="s">
        <v>337</v>
      </c>
      <c r="F69" s="140" t="s">
        <v>78</v>
      </c>
      <c r="G69" s="141">
        <v>1</v>
      </c>
      <c r="H69" s="142"/>
      <c r="I69" s="142">
        <f t="shared" si="0"/>
        <v>0</v>
      </c>
    </row>
    <row r="70" spans="1:9" s="133" customFormat="1" ht="51" x14ac:dyDescent="0.2">
      <c r="A70" s="143">
        <v>55</v>
      </c>
      <c r="B70" s="138"/>
      <c r="C70" s="140" t="s">
        <v>95</v>
      </c>
      <c r="D70" s="194" t="s">
        <v>244</v>
      </c>
      <c r="E70" s="153" t="s">
        <v>245</v>
      </c>
      <c r="F70" s="140" t="s">
        <v>78</v>
      </c>
      <c r="G70" s="141">
        <v>1</v>
      </c>
      <c r="H70" s="142"/>
      <c r="I70" s="142">
        <f t="shared" si="0"/>
        <v>0</v>
      </c>
    </row>
    <row r="71" spans="1:9" s="133" customFormat="1" ht="25.5" x14ac:dyDescent="0.2">
      <c r="A71" s="143">
        <v>56</v>
      </c>
      <c r="B71" s="138"/>
      <c r="C71" s="140" t="s">
        <v>95</v>
      </c>
      <c r="D71" s="194" t="s">
        <v>246</v>
      </c>
      <c r="E71" s="153" t="s">
        <v>247</v>
      </c>
      <c r="F71" s="140" t="s">
        <v>78</v>
      </c>
      <c r="G71" s="141">
        <v>1</v>
      </c>
      <c r="H71" s="142"/>
      <c r="I71" s="142">
        <f t="shared" si="0"/>
        <v>0</v>
      </c>
    </row>
    <row r="72" spans="1:9" s="133" customFormat="1" ht="38.25" x14ac:dyDescent="0.2">
      <c r="A72" s="143">
        <v>57</v>
      </c>
      <c r="B72" s="138"/>
      <c r="C72" s="140" t="s">
        <v>95</v>
      </c>
      <c r="D72" s="195" t="s">
        <v>248</v>
      </c>
      <c r="E72" s="153" t="s">
        <v>285</v>
      </c>
      <c r="F72" s="140" t="s">
        <v>78</v>
      </c>
      <c r="G72" s="141">
        <v>1</v>
      </c>
      <c r="H72" s="142"/>
      <c r="I72" s="142">
        <f t="shared" si="0"/>
        <v>0</v>
      </c>
    </row>
    <row r="73" spans="1:9" s="133" customFormat="1" ht="25.5" x14ac:dyDescent="0.2">
      <c r="A73" s="143">
        <v>58</v>
      </c>
      <c r="B73" s="138"/>
      <c r="C73" s="140" t="s">
        <v>95</v>
      </c>
      <c r="D73" s="195" t="s">
        <v>249</v>
      </c>
      <c r="E73" s="153" t="s">
        <v>250</v>
      </c>
      <c r="F73" s="140" t="s">
        <v>78</v>
      </c>
      <c r="G73" s="141">
        <v>1</v>
      </c>
      <c r="H73" s="142"/>
      <c r="I73" s="142">
        <f t="shared" si="0"/>
        <v>0</v>
      </c>
    </row>
    <row r="74" spans="1:9" s="133" customFormat="1" ht="25.5" x14ac:dyDescent="0.2">
      <c r="A74" s="143">
        <v>59</v>
      </c>
      <c r="B74" s="138"/>
      <c r="C74" s="140" t="s">
        <v>95</v>
      </c>
      <c r="D74" s="195" t="s">
        <v>251</v>
      </c>
      <c r="E74" s="154" t="s">
        <v>252</v>
      </c>
      <c r="F74" s="140" t="s">
        <v>78</v>
      </c>
      <c r="G74" s="141">
        <v>5</v>
      </c>
      <c r="H74" s="142"/>
      <c r="I74" s="142">
        <f t="shared" si="0"/>
        <v>0</v>
      </c>
    </row>
    <row r="75" spans="1:9" x14ac:dyDescent="0.2">
      <c r="A75" s="170"/>
      <c r="B75" s="177"/>
      <c r="C75" s="177"/>
      <c r="D75" s="185"/>
      <c r="E75" s="155" t="s">
        <v>94</v>
      </c>
      <c r="F75" s="177"/>
      <c r="G75" s="187"/>
      <c r="H75" s="187"/>
      <c r="I75" s="146">
        <f>SUBTOTAL(9,I14:I74)</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7C29-B283-48F3-B82D-F8A065FCB1FD}">
  <sheetPr>
    <pageSetUpPr fitToPage="1"/>
  </sheetPr>
  <dimension ref="A1:I50"/>
  <sheetViews>
    <sheetView showGridLines="0" topLeftCell="A28"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116</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117</v>
      </c>
      <c r="F14" s="179"/>
      <c r="G14" s="167"/>
      <c r="H14" s="167"/>
      <c r="I14" s="145">
        <f>SUBTOTAL(9,I15:I49)</f>
        <v>0</v>
      </c>
    </row>
    <row r="15" spans="1:9" s="133" customFormat="1" x14ac:dyDescent="0.2">
      <c r="A15" s="143"/>
      <c r="B15" s="138"/>
      <c r="C15" s="171"/>
      <c r="D15" s="184"/>
      <c r="E15" s="150" t="s">
        <v>98</v>
      </c>
      <c r="F15" s="171"/>
      <c r="G15" s="168"/>
      <c r="H15" s="168"/>
      <c r="I15" s="139">
        <f>SUBTOTAL(9,I16:I49)</f>
        <v>0</v>
      </c>
    </row>
    <row r="16" spans="1:9" s="133" customFormat="1" ht="25.5" x14ac:dyDescent="0.2">
      <c r="A16" s="143">
        <v>1</v>
      </c>
      <c r="B16" s="138"/>
      <c r="C16" s="140" t="s">
        <v>95</v>
      </c>
      <c r="D16" s="196" t="s">
        <v>156</v>
      </c>
      <c r="E16" s="154" t="s">
        <v>339</v>
      </c>
      <c r="F16" s="140" t="s">
        <v>78</v>
      </c>
      <c r="G16" s="141">
        <v>1</v>
      </c>
      <c r="H16" s="142"/>
      <c r="I16" s="142">
        <f t="shared" ref="I16:I49" si="0">ROUND(G16*H16,2)</f>
        <v>0</v>
      </c>
    </row>
    <row r="17" spans="1:9" s="133" customFormat="1" ht="25.5" x14ac:dyDescent="0.2">
      <c r="A17" s="143">
        <v>2</v>
      </c>
      <c r="B17" s="138"/>
      <c r="C17" s="140" t="s">
        <v>95</v>
      </c>
      <c r="D17" s="196" t="s">
        <v>156</v>
      </c>
      <c r="E17" s="154" t="s">
        <v>157</v>
      </c>
      <c r="F17" s="140" t="s">
        <v>78</v>
      </c>
      <c r="G17" s="141">
        <v>1</v>
      </c>
      <c r="H17" s="142"/>
      <c r="I17" s="142">
        <f t="shared" si="0"/>
        <v>0</v>
      </c>
    </row>
    <row r="18" spans="1:9" s="133" customFormat="1" ht="25.5" x14ac:dyDescent="0.2">
      <c r="A18" s="143">
        <v>3</v>
      </c>
      <c r="B18" s="138"/>
      <c r="C18" s="140" t="s">
        <v>95</v>
      </c>
      <c r="D18" s="196" t="s">
        <v>156</v>
      </c>
      <c r="E18" s="154" t="s">
        <v>158</v>
      </c>
      <c r="F18" s="140" t="s">
        <v>78</v>
      </c>
      <c r="G18" s="141">
        <v>1</v>
      </c>
      <c r="H18" s="142"/>
      <c r="I18" s="142">
        <f t="shared" si="0"/>
        <v>0</v>
      </c>
    </row>
    <row r="19" spans="1:9" s="133" customFormat="1" ht="25.5" x14ac:dyDescent="0.2">
      <c r="A19" s="143">
        <v>4</v>
      </c>
      <c r="B19" s="138"/>
      <c r="C19" s="140" t="s">
        <v>95</v>
      </c>
      <c r="D19" s="196" t="s">
        <v>156</v>
      </c>
      <c r="E19" s="154" t="s">
        <v>159</v>
      </c>
      <c r="F19" s="140" t="s">
        <v>78</v>
      </c>
      <c r="G19" s="141">
        <v>10</v>
      </c>
      <c r="H19" s="142"/>
      <c r="I19" s="142">
        <f t="shared" si="0"/>
        <v>0</v>
      </c>
    </row>
    <row r="20" spans="1:9" s="133" customFormat="1" ht="25.5" x14ac:dyDescent="0.2">
      <c r="A20" s="143">
        <v>5</v>
      </c>
      <c r="B20" s="138"/>
      <c r="C20" s="140" t="s">
        <v>95</v>
      </c>
      <c r="D20" s="196" t="s">
        <v>156</v>
      </c>
      <c r="E20" s="154" t="s">
        <v>340</v>
      </c>
      <c r="F20" s="140" t="s">
        <v>78</v>
      </c>
      <c r="G20" s="141">
        <v>10</v>
      </c>
      <c r="H20" s="142"/>
      <c r="I20" s="142">
        <f t="shared" si="0"/>
        <v>0</v>
      </c>
    </row>
    <row r="21" spans="1:9" s="133" customFormat="1" ht="38.25" x14ac:dyDescent="0.2">
      <c r="A21" s="143">
        <v>6</v>
      </c>
      <c r="B21" s="138"/>
      <c r="C21" s="140" t="s">
        <v>95</v>
      </c>
      <c r="D21" s="196" t="s">
        <v>156</v>
      </c>
      <c r="E21" s="195" t="s">
        <v>335</v>
      </c>
      <c r="F21" s="140" t="s">
        <v>78</v>
      </c>
      <c r="G21" s="141">
        <v>1</v>
      </c>
      <c r="H21" s="142"/>
      <c r="I21" s="142">
        <f t="shared" si="0"/>
        <v>0</v>
      </c>
    </row>
    <row r="22" spans="1:9" s="133" customFormat="1" ht="38.25" x14ac:dyDescent="0.2">
      <c r="A22" s="143">
        <v>7</v>
      </c>
      <c r="B22" s="138"/>
      <c r="C22" s="140" t="s">
        <v>95</v>
      </c>
      <c r="D22" s="196" t="s">
        <v>156</v>
      </c>
      <c r="E22" s="154" t="s">
        <v>341</v>
      </c>
      <c r="F22" s="140" t="s">
        <v>78</v>
      </c>
      <c r="G22" s="141">
        <v>10</v>
      </c>
      <c r="H22" s="142"/>
      <c r="I22" s="142">
        <f t="shared" si="0"/>
        <v>0</v>
      </c>
    </row>
    <row r="23" spans="1:9" s="133" customFormat="1" ht="25.5" x14ac:dyDescent="0.2">
      <c r="A23" s="143">
        <v>8</v>
      </c>
      <c r="B23" s="138"/>
      <c r="C23" s="140" t="s">
        <v>95</v>
      </c>
      <c r="D23" s="196" t="s">
        <v>156</v>
      </c>
      <c r="E23" s="154" t="s">
        <v>160</v>
      </c>
      <c r="F23" s="140" t="s">
        <v>78</v>
      </c>
      <c r="G23" s="141">
        <v>1</v>
      </c>
      <c r="H23" s="142"/>
      <c r="I23" s="142">
        <f t="shared" si="0"/>
        <v>0</v>
      </c>
    </row>
    <row r="24" spans="1:9" s="133" customFormat="1" ht="25.5" x14ac:dyDescent="0.2">
      <c r="A24" s="143">
        <v>9</v>
      </c>
      <c r="B24" s="138"/>
      <c r="C24" s="140" t="s">
        <v>95</v>
      </c>
      <c r="D24" s="196" t="s">
        <v>156</v>
      </c>
      <c r="E24" s="154" t="s">
        <v>161</v>
      </c>
      <c r="F24" s="140" t="s">
        <v>78</v>
      </c>
      <c r="G24" s="141">
        <v>10</v>
      </c>
      <c r="H24" s="142"/>
      <c r="I24" s="142">
        <f t="shared" si="0"/>
        <v>0</v>
      </c>
    </row>
    <row r="25" spans="1:9" s="133" customFormat="1" ht="25.5" x14ac:dyDescent="0.2">
      <c r="A25" s="143">
        <v>10</v>
      </c>
      <c r="B25" s="138"/>
      <c r="C25" s="140" t="s">
        <v>95</v>
      </c>
      <c r="D25" s="196" t="s">
        <v>156</v>
      </c>
      <c r="E25" s="154" t="s">
        <v>162</v>
      </c>
      <c r="F25" s="140" t="s">
        <v>78</v>
      </c>
      <c r="G25" s="141">
        <v>1</v>
      </c>
      <c r="H25" s="142"/>
      <c r="I25" s="142">
        <f t="shared" si="0"/>
        <v>0</v>
      </c>
    </row>
    <row r="26" spans="1:9" s="133" customFormat="1" ht="25.5" x14ac:dyDescent="0.2">
      <c r="A26" s="143">
        <v>11</v>
      </c>
      <c r="B26" s="138"/>
      <c r="C26" s="140" t="s">
        <v>95</v>
      </c>
      <c r="D26" s="196" t="s">
        <v>156</v>
      </c>
      <c r="E26" s="154" t="s">
        <v>163</v>
      </c>
      <c r="F26" s="140" t="s">
        <v>78</v>
      </c>
      <c r="G26" s="141">
        <v>10</v>
      </c>
      <c r="H26" s="142"/>
      <c r="I26" s="142">
        <f t="shared" si="0"/>
        <v>0</v>
      </c>
    </row>
    <row r="27" spans="1:9" s="133" customFormat="1" ht="25.5" x14ac:dyDescent="0.2">
      <c r="A27" s="143">
        <v>12</v>
      </c>
      <c r="B27" s="138"/>
      <c r="C27" s="140" t="s">
        <v>95</v>
      </c>
      <c r="D27" s="196" t="s">
        <v>156</v>
      </c>
      <c r="E27" s="154" t="s">
        <v>164</v>
      </c>
      <c r="F27" s="140" t="s">
        <v>78</v>
      </c>
      <c r="G27" s="141">
        <v>1</v>
      </c>
      <c r="H27" s="142"/>
      <c r="I27" s="142">
        <f t="shared" si="0"/>
        <v>0</v>
      </c>
    </row>
    <row r="28" spans="1:9" s="133" customFormat="1" ht="25.5" x14ac:dyDescent="0.2">
      <c r="A28" s="143">
        <v>13</v>
      </c>
      <c r="B28" s="138"/>
      <c r="C28" s="140" t="s">
        <v>95</v>
      </c>
      <c r="D28" s="196" t="s">
        <v>156</v>
      </c>
      <c r="E28" s="154" t="s">
        <v>165</v>
      </c>
      <c r="F28" s="140" t="s">
        <v>78</v>
      </c>
      <c r="G28" s="141">
        <v>1</v>
      </c>
      <c r="H28" s="142"/>
      <c r="I28" s="142">
        <f t="shared" si="0"/>
        <v>0</v>
      </c>
    </row>
    <row r="29" spans="1:9" s="133" customFormat="1" ht="25.5" x14ac:dyDescent="0.2">
      <c r="A29" s="143">
        <v>14</v>
      </c>
      <c r="B29" s="138"/>
      <c r="C29" s="140" t="s">
        <v>95</v>
      </c>
      <c r="D29" s="196" t="s">
        <v>156</v>
      </c>
      <c r="E29" s="154" t="s">
        <v>166</v>
      </c>
      <c r="F29" s="140" t="s">
        <v>78</v>
      </c>
      <c r="G29" s="141">
        <v>1</v>
      </c>
      <c r="H29" s="142"/>
      <c r="I29" s="142">
        <f t="shared" si="0"/>
        <v>0</v>
      </c>
    </row>
    <row r="30" spans="1:9" s="133" customFormat="1" ht="25.5" x14ac:dyDescent="0.2">
      <c r="A30" s="143">
        <v>15</v>
      </c>
      <c r="B30" s="138"/>
      <c r="C30" s="140" t="s">
        <v>95</v>
      </c>
      <c r="D30" s="196" t="s">
        <v>156</v>
      </c>
      <c r="E30" s="154" t="s">
        <v>167</v>
      </c>
      <c r="F30" s="140" t="s">
        <v>78</v>
      </c>
      <c r="G30" s="141">
        <v>1</v>
      </c>
      <c r="H30" s="142"/>
      <c r="I30" s="142">
        <f t="shared" si="0"/>
        <v>0</v>
      </c>
    </row>
    <row r="31" spans="1:9" s="133" customFormat="1" ht="25.5" x14ac:dyDescent="0.2">
      <c r="A31" s="143">
        <v>16</v>
      </c>
      <c r="B31" s="138"/>
      <c r="C31" s="140" t="s">
        <v>95</v>
      </c>
      <c r="D31" s="196" t="s">
        <v>156</v>
      </c>
      <c r="E31" s="154" t="s">
        <v>168</v>
      </c>
      <c r="F31" s="140" t="s">
        <v>78</v>
      </c>
      <c r="G31" s="141">
        <v>1</v>
      </c>
      <c r="H31" s="142"/>
      <c r="I31" s="142">
        <f t="shared" si="0"/>
        <v>0</v>
      </c>
    </row>
    <row r="32" spans="1:9" s="133" customFormat="1" ht="25.5" x14ac:dyDescent="0.2">
      <c r="A32" s="143">
        <v>17</v>
      </c>
      <c r="B32" s="138"/>
      <c r="C32" s="140" t="s">
        <v>95</v>
      </c>
      <c r="D32" s="196" t="s">
        <v>156</v>
      </c>
      <c r="E32" s="154" t="s">
        <v>169</v>
      </c>
      <c r="F32" s="140" t="s">
        <v>78</v>
      </c>
      <c r="G32" s="141">
        <v>1</v>
      </c>
      <c r="H32" s="142"/>
      <c r="I32" s="142">
        <f t="shared" si="0"/>
        <v>0</v>
      </c>
    </row>
    <row r="33" spans="1:9" s="133" customFormat="1" ht="25.5" x14ac:dyDescent="0.2">
      <c r="A33" s="143">
        <v>18</v>
      </c>
      <c r="B33" s="138"/>
      <c r="C33" s="140" t="s">
        <v>95</v>
      </c>
      <c r="D33" s="196" t="s">
        <v>156</v>
      </c>
      <c r="E33" s="154" t="s">
        <v>170</v>
      </c>
      <c r="F33" s="140" t="s">
        <v>78</v>
      </c>
      <c r="G33" s="141">
        <v>1</v>
      </c>
      <c r="H33" s="142"/>
      <c r="I33" s="142">
        <f t="shared" si="0"/>
        <v>0</v>
      </c>
    </row>
    <row r="34" spans="1:9" s="133" customFormat="1" ht="25.5" x14ac:dyDescent="0.2">
      <c r="A34" s="143">
        <v>19</v>
      </c>
      <c r="B34" s="138"/>
      <c r="C34" s="140" t="s">
        <v>95</v>
      </c>
      <c r="D34" s="196" t="s">
        <v>156</v>
      </c>
      <c r="E34" s="154" t="s">
        <v>171</v>
      </c>
      <c r="F34" s="140" t="s">
        <v>78</v>
      </c>
      <c r="G34" s="141">
        <v>1</v>
      </c>
      <c r="H34" s="142"/>
      <c r="I34" s="142">
        <f t="shared" si="0"/>
        <v>0</v>
      </c>
    </row>
    <row r="35" spans="1:9" s="133" customFormat="1" ht="25.5" x14ac:dyDescent="0.2">
      <c r="A35" s="143">
        <v>20</v>
      </c>
      <c r="B35" s="138"/>
      <c r="C35" s="140" t="s">
        <v>95</v>
      </c>
      <c r="D35" s="196" t="s">
        <v>156</v>
      </c>
      <c r="E35" s="154" t="s">
        <v>172</v>
      </c>
      <c r="F35" s="140" t="s">
        <v>78</v>
      </c>
      <c r="G35" s="141">
        <v>1</v>
      </c>
      <c r="H35" s="142"/>
      <c r="I35" s="142">
        <f t="shared" si="0"/>
        <v>0</v>
      </c>
    </row>
    <row r="36" spans="1:9" s="133" customFormat="1" ht="51" x14ac:dyDescent="0.2">
      <c r="A36" s="143">
        <v>21</v>
      </c>
      <c r="B36" s="138"/>
      <c r="C36" s="140" t="s">
        <v>95</v>
      </c>
      <c r="D36" s="196" t="s">
        <v>156</v>
      </c>
      <c r="E36" s="154" t="s">
        <v>342</v>
      </c>
      <c r="F36" s="140" t="s">
        <v>78</v>
      </c>
      <c r="G36" s="141">
        <v>10</v>
      </c>
      <c r="H36" s="142"/>
      <c r="I36" s="142">
        <f t="shared" si="0"/>
        <v>0</v>
      </c>
    </row>
    <row r="37" spans="1:9" s="133" customFormat="1" ht="25.5" x14ac:dyDescent="0.2">
      <c r="A37" s="143">
        <v>22</v>
      </c>
      <c r="B37" s="138"/>
      <c r="C37" s="140" t="s">
        <v>95</v>
      </c>
      <c r="D37" s="196" t="s">
        <v>156</v>
      </c>
      <c r="E37" s="154" t="s">
        <v>343</v>
      </c>
      <c r="F37" s="140" t="s">
        <v>78</v>
      </c>
      <c r="G37" s="141">
        <v>1</v>
      </c>
      <c r="H37" s="142"/>
      <c r="I37" s="142">
        <f t="shared" si="0"/>
        <v>0</v>
      </c>
    </row>
    <row r="38" spans="1:9" s="133" customFormat="1" ht="38.25" x14ac:dyDescent="0.2">
      <c r="A38" s="143">
        <v>23</v>
      </c>
      <c r="B38" s="138"/>
      <c r="C38" s="140" t="s">
        <v>95</v>
      </c>
      <c r="D38" s="196" t="s">
        <v>156</v>
      </c>
      <c r="E38" s="154" t="s">
        <v>344</v>
      </c>
      <c r="F38" s="140" t="s">
        <v>78</v>
      </c>
      <c r="G38" s="141">
        <v>1</v>
      </c>
      <c r="H38" s="142"/>
      <c r="I38" s="142">
        <f t="shared" si="0"/>
        <v>0</v>
      </c>
    </row>
    <row r="39" spans="1:9" s="133" customFormat="1" ht="38.25" x14ac:dyDescent="0.2">
      <c r="A39" s="143">
        <v>24</v>
      </c>
      <c r="B39" s="138"/>
      <c r="C39" s="140" t="s">
        <v>95</v>
      </c>
      <c r="D39" s="196" t="s">
        <v>156</v>
      </c>
      <c r="E39" s="154" t="s">
        <v>345</v>
      </c>
      <c r="F39" s="140" t="s">
        <v>78</v>
      </c>
      <c r="G39" s="141">
        <v>1</v>
      </c>
      <c r="H39" s="142"/>
      <c r="I39" s="142">
        <f t="shared" si="0"/>
        <v>0</v>
      </c>
    </row>
    <row r="40" spans="1:9" s="133" customFormat="1" ht="25.5" x14ac:dyDescent="0.2">
      <c r="A40" s="143">
        <v>25</v>
      </c>
      <c r="B40" s="138"/>
      <c r="C40" s="140" t="s">
        <v>95</v>
      </c>
      <c r="D40" s="196" t="s">
        <v>156</v>
      </c>
      <c r="E40" s="154" t="s">
        <v>346</v>
      </c>
      <c r="F40" s="140" t="s">
        <v>78</v>
      </c>
      <c r="G40" s="141">
        <v>30</v>
      </c>
      <c r="H40" s="142"/>
      <c r="I40" s="142">
        <f t="shared" si="0"/>
        <v>0</v>
      </c>
    </row>
    <row r="41" spans="1:9" s="133" customFormat="1" ht="25.5" x14ac:dyDescent="0.2">
      <c r="A41" s="143">
        <v>26</v>
      </c>
      <c r="B41" s="138"/>
      <c r="C41" s="140" t="s">
        <v>95</v>
      </c>
      <c r="D41" s="196" t="s">
        <v>156</v>
      </c>
      <c r="E41" s="153" t="s">
        <v>347</v>
      </c>
      <c r="F41" s="140" t="s">
        <v>78</v>
      </c>
      <c r="G41" s="141">
        <v>20</v>
      </c>
      <c r="H41" s="142"/>
      <c r="I41" s="142">
        <f t="shared" si="0"/>
        <v>0</v>
      </c>
    </row>
    <row r="42" spans="1:9" s="133" customFormat="1" ht="25.5" x14ac:dyDescent="0.2">
      <c r="A42" s="143">
        <v>27</v>
      </c>
      <c r="B42" s="138"/>
      <c r="C42" s="140" t="s">
        <v>95</v>
      </c>
      <c r="D42" s="196" t="s">
        <v>156</v>
      </c>
      <c r="E42" s="154" t="s">
        <v>348</v>
      </c>
      <c r="F42" s="140" t="s">
        <v>78</v>
      </c>
      <c r="G42" s="141">
        <v>5</v>
      </c>
      <c r="H42" s="142"/>
      <c r="I42" s="142">
        <f t="shared" si="0"/>
        <v>0</v>
      </c>
    </row>
    <row r="43" spans="1:9" s="133" customFormat="1" ht="25.5" x14ac:dyDescent="0.2">
      <c r="A43" s="143">
        <v>28</v>
      </c>
      <c r="B43" s="138"/>
      <c r="C43" s="140" t="s">
        <v>95</v>
      </c>
      <c r="D43" s="196" t="s">
        <v>156</v>
      </c>
      <c r="E43" s="154" t="s">
        <v>349</v>
      </c>
      <c r="F43" s="140" t="s">
        <v>78</v>
      </c>
      <c r="G43" s="141">
        <v>5</v>
      </c>
      <c r="H43" s="142"/>
      <c r="I43" s="142">
        <f t="shared" si="0"/>
        <v>0</v>
      </c>
    </row>
    <row r="44" spans="1:9" s="133" customFormat="1" ht="25.5" x14ac:dyDescent="0.2">
      <c r="A44" s="143">
        <v>29</v>
      </c>
      <c r="B44" s="138"/>
      <c r="C44" s="140" t="s">
        <v>95</v>
      </c>
      <c r="D44" s="196" t="s">
        <v>156</v>
      </c>
      <c r="E44" s="154" t="s">
        <v>350</v>
      </c>
      <c r="F44" s="140" t="s">
        <v>78</v>
      </c>
      <c r="G44" s="141">
        <v>5</v>
      </c>
      <c r="H44" s="142"/>
      <c r="I44" s="142">
        <f t="shared" si="0"/>
        <v>0</v>
      </c>
    </row>
    <row r="45" spans="1:9" s="133" customFormat="1" ht="25.5" x14ac:dyDescent="0.2">
      <c r="A45" s="143">
        <v>30</v>
      </c>
      <c r="B45" s="138"/>
      <c r="C45" s="140" t="s">
        <v>95</v>
      </c>
      <c r="D45" s="196" t="s">
        <v>156</v>
      </c>
      <c r="E45" s="154" t="s">
        <v>338</v>
      </c>
      <c r="F45" s="140" t="s">
        <v>78</v>
      </c>
      <c r="G45" s="141">
        <v>1</v>
      </c>
      <c r="H45" s="142"/>
      <c r="I45" s="142">
        <f t="shared" si="0"/>
        <v>0</v>
      </c>
    </row>
    <row r="46" spans="1:9" s="133" customFormat="1" ht="25.5" x14ac:dyDescent="0.2">
      <c r="A46" s="143">
        <v>31</v>
      </c>
      <c r="B46" s="138"/>
      <c r="C46" s="140" t="s">
        <v>95</v>
      </c>
      <c r="D46" s="196" t="s">
        <v>156</v>
      </c>
      <c r="E46" s="154" t="s">
        <v>351</v>
      </c>
      <c r="F46" s="140" t="s">
        <v>78</v>
      </c>
      <c r="G46" s="141">
        <v>5</v>
      </c>
      <c r="H46" s="142"/>
      <c r="I46" s="142">
        <f t="shared" si="0"/>
        <v>0</v>
      </c>
    </row>
    <row r="47" spans="1:9" s="133" customFormat="1" ht="25.5" x14ac:dyDescent="0.2">
      <c r="A47" s="143">
        <v>32</v>
      </c>
      <c r="B47" s="138"/>
      <c r="C47" s="140" t="s">
        <v>95</v>
      </c>
      <c r="D47" s="196" t="s">
        <v>156</v>
      </c>
      <c r="E47" s="154" t="s">
        <v>173</v>
      </c>
      <c r="F47" s="140" t="s">
        <v>78</v>
      </c>
      <c r="G47" s="141">
        <v>5</v>
      </c>
      <c r="H47" s="142"/>
      <c r="I47" s="142">
        <f t="shared" si="0"/>
        <v>0</v>
      </c>
    </row>
    <row r="48" spans="1:9" s="133" customFormat="1" ht="25.5" x14ac:dyDescent="0.2">
      <c r="A48" s="143">
        <v>33</v>
      </c>
      <c r="B48" s="138"/>
      <c r="C48" s="140" t="s">
        <v>95</v>
      </c>
      <c r="D48" s="196" t="s">
        <v>156</v>
      </c>
      <c r="E48" s="154" t="s">
        <v>174</v>
      </c>
      <c r="F48" s="140" t="s">
        <v>78</v>
      </c>
      <c r="G48" s="141">
        <v>10</v>
      </c>
      <c r="H48" s="142"/>
      <c r="I48" s="142">
        <f t="shared" si="0"/>
        <v>0</v>
      </c>
    </row>
    <row r="49" spans="1:9" s="133" customFormat="1" ht="25.5" x14ac:dyDescent="0.2">
      <c r="A49" s="143">
        <v>34</v>
      </c>
      <c r="B49" s="138"/>
      <c r="C49" s="140" t="s">
        <v>95</v>
      </c>
      <c r="D49" s="196" t="s">
        <v>156</v>
      </c>
      <c r="E49" s="154" t="s">
        <v>175</v>
      </c>
      <c r="F49" s="140" t="s">
        <v>78</v>
      </c>
      <c r="G49" s="141">
        <v>10</v>
      </c>
      <c r="H49" s="142"/>
      <c r="I49" s="142">
        <f t="shared" si="0"/>
        <v>0</v>
      </c>
    </row>
    <row r="50" spans="1:9" x14ac:dyDescent="0.2">
      <c r="A50" s="170"/>
      <c r="B50" s="177"/>
      <c r="C50" s="177"/>
      <c r="D50" s="185"/>
      <c r="E50" s="155" t="s">
        <v>94</v>
      </c>
      <c r="F50" s="177"/>
      <c r="G50" s="187"/>
      <c r="H50" s="187"/>
      <c r="I50" s="146">
        <f>SUBTOTAL(9,I14:I49)</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6E40-322F-49B3-974B-3B883E34C344}">
  <sheetPr>
    <pageSetUpPr fitToPage="1"/>
  </sheetPr>
  <dimension ref="A1:I61"/>
  <sheetViews>
    <sheetView showGridLines="0" zoomScaleNormal="100" workbookViewId="0">
      <selection activeCell="H1" activeCellId="1" sqref="H13:H1048576 H1:H10"/>
    </sheetView>
  </sheetViews>
  <sheetFormatPr defaultColWidth="9.140625" defaultRowHeight="12.75" x14ac:dyDescent="0.2"/>
  <cols>
    <col min="1" max="1" width="5.5703125" style="175" customWidth="1"/>
    <col min="2" max="2" width="4.42578125" style="178" customWidth="1"/>
    <col min="3" max="3" width="6" style="178" customWidth="1"/>
    <col min="4" max="4" width="12.7109375" style="186" customWidth="1"/>
    <col min="5" max="5" width="94.28515625" style="156" customWidth="1"/>
    <col min="6" max="6" width="7.7109375" style="178" customWidth="1"/>
    <col min="7" max="7" width="9.85546875" style="175" customWidth="1"/>
    <col min="8" max="8" width="13.140625" style="175" customWidth="1"/>
    <col min="9" max="9" width="15.5703125" style="175" customWidth="1"/>
    <col min="10" max="16384" width="9.140625" style="80"/>
  </cols>
  <sheetData>
    <row r="1" spans="1:9" s="166" customFormat="1" ht="18" x14ac:dyDescent="0.2">
      <c r="A1" s="189" t="s">
        <v>96</v>
      </c>
      <c r="B1" s="190"/>
      <c r="C1" s="190"/>
      <c r="D1" s="180"/>
      <c r="E1" s="180"/>
      <c r="F1" s="190"/>
      <c r="G1" s="190"/>
      <c r="H1" s="190"/>
      <c r="I1" s="190"/>
    </row>
    <row r="2" spans="1:9" s="166" customFormat="1" x14ac:dyDescent="0.2">
      <c r="A2" s="191" t="s">
        <v>62</v>
      </c>
      <c r="B2" s="190"/>
      <c r="C2" s="134" t="s">
        <v>118</v>
      </c>
      <c r="D2" s="181"/>
      <c r="E2" s="181"/>
      <c r="F2" s="190"/>
      <c r="G2" s="190"/>
      <c r="H2" s="190"/>
      <c r="I2" s="190"/>
    </row>
    <row r="3" spans="1:9" s="166" customFormat="1" x14ac:dyDescent="0.2">
      <c r="A3" s="191" t="s">
        <v>63</v>
      </c>
      <c r="B3" s="190"/>
      <c r="C3" s="211" t="str">
        <f>'Krycí list'!E7</f>
        <v>Základní škola Ivanovice na Hané, okres Vyškov
Tyršova 218/4, 683 23 Ivanovice na Hané</v>
      </c>
      <c r="D3" s="212"/>
      <c r="E3" s="212"/>
      <c r="F3" s="190"/>
      <c r="G3" s="190"/>
      <c r="H3" s="190"/>
      <c r="I3" s="134"/>
    </row>
    <row r="4" spans="1:9" s="166" customFormat="1" x14ac:dyDescent="0.2">
      <c r="A4" s="191" t="s">
        <v>64</v>
      </c>
      <c r="B4" s="190"/>
      <c r="C4" s="134" t="str">
        <f>'Krycí list'!E9</f>
        <v>OCENĚNÝ SOUPIS PRACÍ A DODÁVEK A SLUŽEB</v>
      </c>
      <c r="D4" s="181"/>
      <c r="E4" s="181"/>
      <c r="F4" s="190"/>
      <c r="G4" s="190"/>
      <c r="H4" s="190"/>
      <c r="I4" s="134"/>
    </row>
    <row r="5" spans="1:9" s="166" customFormat="1" x14ac:dyDescent="0.2">
      <c r="A5" s="190" t="s">
        <v>72</v>
      </c>
      <c r="B5" s="190"/>
      <c r="C5" s="134" t="str">
        <f>'Krycí list'!P5</f>
        <v xml:space="preserve"> </v>
      </c>
      <c r="D5" s="181"/>
      <c r="E5" s="181"/>
      <c r="F5" s="190"/>
      <c r="G5" s="190"/>
      <c r="H5" s="190"/>
      <c r="I5" s="134"/>
    </row>
    <row r="6" spans="1:9" s="166" customFormat="1" x14ac:dyDescent="0.2">
      <c r="A6" s="190"/>
      <c r="B6" s="190"/>
      <c r="C6" s="134"/>
      <c r="D6" s="181"/>
      <c r="E6" s="181"/>
      <c r="F6" s="190"/>
      <c r="G6" s="190"/>
      <c r="H6" s="190"/>
      <c r="I6" s="134"/>
    </row>
    <row r="7" spans="1:9" s="166" customFormat="1" x14ac:dyDescent="0.2">
      <c r="A7" s="190" t="s">
        <v>66</v>
      </c>
      <c r="B7" s="190"/>
      <c r="C7" s="211" t="str">
        <f>'Krycí list'!E26</f>
        <v>Základní škola Ivanovice na Hané, okres Vyškov</v>
      </c>
      <c r="D7" s="212"/>
      <c r="E7" s="212"/>
      <c r="F7" s="190"/>
      <c r="G7" s="190"/>
      <c r="H7" s="190"/>
      <c r="I7" s="134"/>
    </row>
    <row r="8" spans="1:9" s="166" customFormat="1" x14ac:dyDescent="0.2">
      <c r="A8" s="190" t="s">
        <v>67</v>
      </c>
      <c r="B8" s="190"/>
      <c r="C8" s="211" t="str">
        <f>'Krycí list'!E28</f>
        <v xml:space="preserve"> </v>
      </c>
      <c r="D8" s="212"/>
      <c r="E8" s="181"/>
      <c r="F8" s="190"/>
      <c r="G8" s="190"/>
      <c r="H8" s="190"/>
      <c r="I8" s="134"/>
    </row>
    <row r="9" spans="1:9" s="166" customFormat="1" x14ac:dyDescent="0.2">
      <c r="A9" s="190" t="s">
        <v>68</v>
      </c>
      <c r="B9" s="190"/>
      <c r="C9" s="213">
        <f>'Krycí list'!O31</f>
        <v>0</v>
      </c>
      <c r="D9" s="212"/>
      <c r="E9" s="181"/>
      <c r="F9" s="190"/>
      <c r="G9" s="190"/>
      <c r="H9" s="190"/>
      <c r="I9" s="134"/>
    </row>
    <row r="10" spans="1:9" s="166" customFormat="1" x14ac:dyDescent="0.2">
      <c r="A10" s="190"/>
      <c r="B10" s="190"/>
      <c r="C10" s="190"/>
      <c r="D10" s="180"/>
      <c r="E10" s="180"/>
      <c r="F10" s="190"/>
      <c r="G10" s="190"/>
      <c r="H10" s="190"/>
      <c r="I10" s="190"/>
    </row>
    <row r="11" spans="1:9" s="188" customFormat="1" ht="50.25" customHeight="1" x14ac:dyDescent="0.2">
      <c r="A11" s="172" t="s">
        <v>73</v>
      </c>
      <c r="B11" s="135" t="s">
        <v>74</v>
      </c>
      <c r="C11" s="135" t="s">
        <v>75</v>
      </c>
      <c r="D11" s="135" t="s">
        <v>93</v>
      </c>
      <c r="E11" s="135" t="s">
        <v>90</v>
      </c>
      <c r="F11" s="135" t="s">
        <v>76</v>
      </c>
      <c r="G11" s="135" t="s">
        <v>77</v>
      </c>
      <c r="H11" s="135" t="s">
        <v>91</v>
      </c>
      <c r="I11" s="135" t="s">
        <v>92</v>
      </c>
    </row>
    <row r="12" spans="1:9" s="178" customFormat="1" x14ac:dyDescent="0.2">
      <c r="A12" s="173">
        <v>1</v>
      </c>
      <c r="B12" s="147">
        <v>2</v>
      </c>
      <c r="C12" s="147">
        <v>3</v>
      </c>
      <c r="D12" s="136">
        <v>4</v>
      </c>
      <c r="E12" s="136">
        <v>5</v>
      </c>
      <c r="F12" s="147">
        <v>6</v>
      </c>
      <c r="G12" s="147">
        <v>7</v>
      </c>
      <c r="H12" s="147">
        <v>8</v>
      </c>
      <c r="I12" s="147">
        <v>9</v>
      </c>
    </row>
    <row r="13" spans="1:9" x14ac:dyDescent="0.2">
      <c r="A13" s="174"/>
      <c r="B13" s="176"/>
      <c r="C13" s="176"/>
      <c r="D13" s="182"/>
      <c r="E13" s="151"/>
      <c r="F13" s="176"/>
      <c r="G13" s="174"/>
      <c r="H13" s="174"/>
      <c r="I13" s="174"/>
    </row>
    <row r="14" spans="1:9" s="137" customFormat="1" x14ac:dyDescent="0.2">
      <c r="A14" s="169"/>
      <c r="B14" s="144"/>
      <c r="C14" s="179"/>
      <c r="D14" s="183" t="s">
        <v>100</v>
      </c>
      <c r="E14" s="152" t="s">
        <v>119</v>
      </c>
      <c r="F14" s="179"/>
      <c r="G14" s="167"/>
      <c r="H14" s="167"/>
      <c r="I14" s="145">
        <f>SUBTOTAL(9,I15:I60)</f>
        <v>0</v>
      </c>
    </row>
    <row r="15" spans="1:9" s="133" customFormat="1" x14ac:dyDescent="0.2">
      <c r="A15" s="143"/>
      <c r="B15" s="138"/>
      <c r="C15" s="171"/>
      <c r="D15" s="184"/>
      <c r="E15" s="150" t="s">
        <v>98</v>
      </c>
      <c r="F15" s="171"/>
      <c r="G15" s="168"/>
      <c r="H15" s="168"/>
      <c r="I15" s="139">
        <f>SUBTOTAL(9,I16:I60)</f>
        <v>0</v>
      </c>
    </row>
    <row r="16" spans="1:9" s="133" customFormat="1" x14ac:dyDescent="0.2">
      <c r="A16" s="143">
        <v>1</v>
      </c>
      <c r="B16" s="138"/>
      <c r="C16" s="140" t="s">
        <v>95</v>
      </c>
      <c r="D16" s="197" t="s">
        <v>120</v>
      </c>
      <c r="E16" s="154" t="s">
        <v>121</v>
      </c>
      <c r="F16" s="140" t="s">
        <v>78</v>
      </c>
      <c r="G16" s="141">
        <v>1</v>
      </c>
      <c r="H16" s="142"/>
      <c r="I16" s="142">
        <f t="shared" ref="I16:I60" si="0">ROUND(G16*H16,2)</f>
        <v>0</v>
      </c>
    </row>
    <row r="17" spans="1:9" s="133" customFormat="1" x14ac:dyDescent="0.2">
      <c r="A17" s="143">
        <v>2</v>
      </c>
      <c r="B17" s="138"/>
      <c r="C17" s="140" t="s">
        <v>95</v>
      </c>
      <c r="D17" s="197" t="s">
        <v>120</v>
      </c>
      <c r="E17" s="154" t="s">
        <v>122</v>
      </c>
      <c r="F17" s="140" t="s">
        <v>78</v>
      </c>
      <c r="G17" s="141">
        <v>1</v>
      </c>
      <c r="H17" s="142"/>
      <c r="I17" s="142">
        <f t="shared" si="0"/>
        <v>0</v>
      </c>
    </row>
    <row r="18" spans="1:9" s="133" customFormat="1" x14ac:dyDescent="0.2">
      <c r="A18" s="143">
        <v>3</v>
      </c>
      <c r="B18" s="138"/>
      <c r="C18" s="140" t="s">
        <v>95</v>
      </c>
      <c r="D18" s="197" t="s">
        <v>120</v>
      </c>
      <c r="E18" s="154" t="s">
        <v>123</v>
      </c>
      <c r="F18" s="140" t="s">
        <v>78</v>
      </c>
      <c r="G18" s="141">
        <v>10</v>
      </c>
      <c r="H18" s="142"/>
      <c r="I18" s="142">
        <f t="shared" si="0"/>
        <v>0</v>
      </c>
    </row>
    <row r="19" spans="1:9" s="133" customFormat="1" x14ac:dyDescent="0.2">
      <c r="A19" s="143">
        <v>4</v>
      </c>
      <c r="B19" s="138"/>
      <c r="C19" s="140" t="s">
        <v>95</v>
      </c>
      <c r="D19" s="197" t="s">
        <v>120</v>
      </c>
      <c r="E19" s="154" t="s">
        <v>124</v>
      </c>
      <c r="F19" s="140" t="s">
        <v>78</v>
      </c>
      <c r="G19" s="141">
        <v>2</v>
      </c>
      <c r="H19" s="142"/>
      <c r="I19" s="142">
        <f t="shared" si="0"/>
        <v>0</v>
      </c>
    </row>
    <row r="20" spans="1:9" s="133" customFormat="1" x14ac:dyDescent="0.2">
      <c r="A20" s="143">
        <v>5</v>
      </c>
      <c r="B20" s="138"/>
      <c r="C20" s="140" t="s">
        <v>95</v>
      </c>
      <c r="D20" s="197" t="s">
        <v>120</v>
      </c>
      <c r="E20" s="154" t="s">
        <v>125</v>
      </c>
      <c r="F20" s="140" t="s">
        <v>78</v>
      </c>
      <c r="G20" s="141">
        <v>2</v>
      </c>
      <c r="H20" s="142"/>
      <c r="I20" s="142">
        <f t="shared" si="0"/>
        <v>0</v>
      </c>
    </row>
    <row r="21" spans="1:9" s="133" customFormat="1" x14ac:dyDescent="0.2">
      <c r="A21" s="143">
        <v>6</v>
      </c>
      <c r="B21" s="138"/>
      <c r="C21" s="140" t="s">
        <v>95</v>
      </c>
      <c r="D21" s="197" t="s">
        <v>120</v>
      </c>
      <c r="E21" s="154" t="s">
        <v>126</v>
      </c>
      <c r="F21" s="140" t="s">
        <v>78</v>
      </c>
      <c r="G21" s="141">
        <v>2</v>
      </c>
      <c r="H21" s="142"/>
      <c r="I21" s="142">
        <f t="shared" si="0"/>
        <v>0</v>
      </c>
    </row>
    <row r="22" spans="1:9" s="133" customFormat="1" x14ac:dyDescent="0.2">
      <c r="A22" s="143">
        <v>7</v>
      </c>
      <c r="B22" s="138"/>
      <c r="C22" s="140" t="s">
        <v>95</v>
      </c>
      <c r="D22" s="197" t="s">
        <v>120</v>
      </c>
      <c r="E22" s="154" t="s">
        <v>127</v>
      </c>
      <c r="F22" s="140" t="s">
        <v>78</v>
      </c>
      <c r="G22" s="141">
        <v>2</v>
      </c>
      <c r="H22" s="142"/>
      <c r="I22" s="142">
        <f t="shared" si="0"/>
        <v>0</v>
      </c>
    </row>
    <row r="23" spans="1:9" s="133" customFormat="1" x14ac:dyDescent="0.2">
      <c r="A23" s="143">
        <v>8</v>
      </c>
      <c r="B23" s="138"/>
      <c r="C23" s="140" t="s">
        <v>95</v>
      </c>
      <c r="D23" s="197" t="s">
        <v>120</v>
      </c>
      <c r="E23" s="154" t="s">
        <v>128</v>
      </c>
      <c r="F23" s="140" t="s">
        <v>78</v>
      </c>
      <c r="G23" s="141">
        <v>2</v>
      </c>
      <c r="H23" s="142"/>
      <c r="I23" s="142">
        <f t="shared" si="0"/>
        <v>0</v>
      </c>
    </row>
    <row r="24" spans="1:9" s="133" customFormat="1" x14ac:dyDescent="0.2">
      <c r="A24" s="143">
        <v>9</v>
      </c>
      <c r="B24" s="138"/>
      <c r="C24" s="140" t="s">
        <v>95</v>
      </c>
      <c r="D24" s="197" t="s">
        <v>120</v>
      </c>
      <c r="E24" s="154" t="s">
        <v>129</v>
      </c>
      <c r="F24" s="140" t="s">
        <v>78</v>
      </c>
      <c r="G24" s="141">
        <v>2</v>
      </c>
      <c r="H24" s="142"/>
      <c r="I24" s="142">
        <f t="shared" si="0"/>
        <v>0</v>
      </c>
    </row>
    <row r="25" spans="1:9" s="133" customFormat="1" x14ac:dyDescent="0.2">
      <c r="A25" s="143">
        <v>10</v>
      </c>
      <c r="B25" s="138"/>
      <c r="C25" s="140" t="s">
        <v>95</v>
      </c>
      <c r="D25" s="197" t="s">
        <v>120</v>
      </c>
      <c r="E25" s="154" t="s">
        <v>130</v>
      </c>
      <c r="F25" s="140" t="s">
        <v>78</v>
      </c>
      <c r="G25" s="141">
        <v>2</v>
      </c>
      <c r="H25" s="142"/>
      <c r="I25" s="142">
        <f t="shared" si="0"/>
        <v>0</v>
      </c>
    </row>
    <row r="26" spans="1:9" s="133" customFormat="1" x14ac:dyDescent="0.2">
      <c r="A26" s="143">
        <v>11</v>
      </c>
      <c r="B26" s="138"/>
      <c r="C26" s="140" t="s">
        <v>95</v>
      </c>
      <c r="D26" s="197" t="s">
        <v>120</v>
      </c>
      <c r="E26" s="154" t="s">
        <v>131</v>
      </c>
      <c r="F26" s="140" t="s">
        <v>78</v>
      </c>
      <c r="G26" s="141">
        <v>2</v>
      </c>
      <c r="H26" s="142"/>
      <c r="I26" s="142">
        <f t="shared" si="0"/>
        <v>0</v>
      </c>
    </row>
    <row r="27" spans="1:9" s="133" customFormat="1" x14ac:dyDescent="0.2">
      <c r="A27" s="143">
        <v>12</v>
      </c>
      <c r="B27" s="138"/>
      <c r="C27" s="140" t="s">
        <v>95</v>
      </c>
      <c r="D27" s="197" t="s">
        <v>120</v>
      </c>
      <c r="E27" s="154" t="s">
        <v>132</v>
      </c>
      <c r="F27" s="140" t="s">
        <v>78</v>
      </c>
      <c r="G27" s="141">
        <v>10</v>
      </c>
      <c r="H27" s="142"/>
      <c r="I27" s="142">
        <f t="shared" si="0"/>
        <v>0</v>
      </c>
    </row>
    <row r="28" spans="1:9" s="133" customFormat="1" x14ac:dyDescent="0.2">
      <c r="A28" s="143">
        <v>13</v>
      </c>
      <c r="B28" s="138"/>
      <c r="C28" s="140" t="s">
        <v>95</v>
      </c>
      <c r="D28" s="197" t="s">
        <v>120</v>
      </c>
      <c r="E28" s="154" t="s">
        <v>133</v>
      </c>
      <c r="F28" s="140" t="s">
        <v>78</v>
      </c>
      <c r="G28" s="141">
        <v>5</v>
      </c>
      <c r="H28" s="142"/>
      <c r="I28" s="142">
        <f t="shared" si="0"/>
        <v>0</v>
      </c>
    </row>
    <row r="29" spans="1:9" s="133" customFormat="1" x14ac:dyDescent="0.2">
      <c r="A29" s="143">
        <v>14</v>
      </c>
      <c r="B29" s="138"/>
      <c r="C29" s="140" t="s">
        <v>95</v>
      </c>
      <c r="D29" s="197" t="s">
        <v>120</v>
      </c>
      <c r="E29" s="154" t="s">
        <v>134</v>
      </c>
      <c r="F29" s="140" t="s">
        <v>78</v>
      </c>
      <c r="G29" s="141">
        <v>10</v>
      </c>
      <c r="H29" s="142"/>
      <c r="I29" s="142">
        <f t="shared" si="0"/>
        <v>0</v>
      </c>
    </row>
    <row r="30" spans="1:9" s="133" customFormat="1" x14ac:dyDescent="0.2">
      <c r="A30" s="143">
        <v>15</v>
      </c>
      <c r="B30" s="138"/>
      <c r="C30" s="140" t="s">
        <v>95</v>
      </c>
      <c r="D30" s="197" t="s">
        <v>120</v>
      </c>
      <c r="E30" s="154" t="s">
        <v>135</v>
      </c>
      <c r="F30" s="140" t="s">
        <v>78</v>
      </c>
      <c r="G30" s="141">
        <v>10</v>
      </c>
      <c r="H30" s="142"/>
      <c r="I30" s="142">
        <f t="shared" si="0"/>
        <v>0</v>
      </c>
    </row>
    <row r="31" spans="1:9" s="133" customFormat="1" x14ac:dyDescent="0.2">
      <c r="A31" s="143">
        <v>16</v>
      </c>
      <c r="B31" s="138"/>
      <c r="C31" s="140" t="s">
        <v>95</v>
      </c>
      <c r="D31" s="197" t="s">
        <v>120</v>
      </c>
      <c r="E31" s="154" t="s">
        <v>136</v>
      </c>
      <c r="F31" s="140" t="s">
        <v>78</v>
      </c>
      <c r="G31" s="141">
        <v>10</v>
      </c>
      <c r="H31" s="142"/>
      <c r="I31" s="142">
        <f t="shared" si="0"/>
        <v>0</v>
      </c>
    </row>
    <row r="32" spans="1:9" s="133" customFormat="1" x14ac:dyDescent="0.2">
      <c r="A32" s="143">
        <v>17</v>
      </c>
      <c r="B32" s="138"/>
      <c r="C32" s="140" t="s">
        <v>95</v>
      </c>
      <c r="D32" s="197" t="s">
        <v>120</v>
      </c>
      <c r="E32" s="154" t="s">
        <v>352</v>
      </c>
      <c r="F32" s="140" t="s">
        <v>78</v>
      </c>
      <c r="G32" s="141">
        <v>5</v>
      </c>
      <c r="H32" s="142"/>
      <c r="I32" s="142">
        <f t="shared" si="0"/>
        <v>0</v>
      </c>
    </row>
    <row r="33" spans="1:9" s="133" customFormat="1" x14ac:dyDescent="0.2">
      <c r="A33" s="143">
        <v>18</v>
      </c>
      <c r="B33" s="138"/>
      <c r="C33" s="140" t="s">
        <v>95</v>
      </c>
      <c r="D33" s="197" t="s">
        <v>120</v>
      </c>
      <c r="E33" s="154" t="s">
        <v>353</v>
      </c>
      <c r="F33" s="140" t="s">
        <v>78</v>
      </c>
      <c r="G33" s="141">
        <v>5</v>
      </c>
      <c r="H33" s="142"/>
      <c r="I33" s="142">
        <f t="shared" si="0"/>
        <v>0</v>
      </c>
    </row>
    <row r="34" spans="1:9" s="133" customFormat="1" x14ac:dyDescent="0.2">
      <c r="A34" s="143">
        <v>19</v>
      </c>
      <c r="B34" s="138"/>
      <c r="C34" s="140" t="s">
        <v>95</v>
      </c>
      <c r="D34" s="197" t="s">
        <v>120</v>
      </c>
      <c r="E34" s="154" t="s">
        <v>137</v>
      </c>
      <c r="F34" s="140" t="s">
        <v>78</v>
      </c>
      <c r="G34" s="141">
        <v>5</v>
      </c>
      <c r="H34" s="142"/>
      <c r="I34" s="142">
        <f t="shared" si="0"/>
        <v>0</v>
      </c>
    </row>
    <row r="35" spans="1:9" s="133" customFormat="1" x14ac:dyDescent="0.2">
      <c r="A35" s="143">
        <v>20</v>
      </c>
      <c r="B35" s="138"/>
      <c r="C35" s="140" t="s">
        <v>95</v>
      </c>
      <c r="D35" s="197" t="s">
        <v>120</v>
      </c>
      <c r="E35" s="154" t="s">
        <v>138</v>
      </c>
      <c r="F35" s="140" t="s">
        <v>78</v>
      </c>
      <c r="G35" s="141">
        <v>5</v>
      </c>
      <c r="H35" s="142"/>
      <c r="I35" s="142">
        <f t="shared" si="0"/>
        <v>0</v>
      </c>
    </row>
    <row r="36" spans="1:9" s="133" customFormat="1" x14ac:dyDescent="0.2">
      <c r="A36" s="143">
        <v>21</v>
      </c>
      <c r="B36" s="138"/>
      <c r="C36" s="140" t="s">
        <v>95</v>
      </c>
      <c r="D36" s="197" t="s">
        <v>120</v>
      </c>
      <c r="E36" s="154" t="s">
        <v>139</v>
      </c>
      <c r="F36" s="140" t="s">
        <v>78</v>
      </c>
      <c r="G36" s="141">
        <v>5</v>
      </c>
      <c r="H36" s="142"/>
      <c r="I36" s="142">
        <f t="shared" si="0"/>
        <v>0</v>
      </c>
    </row>
    <row r="37" spans="1:9" s="133" customFormat="1" x14ac:dyDescent="0.2">
      <c r="A37" s="143">
        <v>22</v>
      </c>
      <c r="B37" s="138"/>
      <c r="C37" s="140" t="s">
        <v>95</v>
      </c>
      <c r="D37" s="197" t="s">
        <v>120</v>
      </c>
      <c r="E37" s="154" t="s">
        <v>354</v>
      </c>
      <c r="F37" s="140" t="s">
        <v>78</v>
      </c>
      <c r="G37" s="141">
        <v>5</v>
      </c>
      <c r="H37" s="142"/>
      <c r="I37" s="142">
        <f t="shared" si="0"/>
        <v>0</v>
      </c>
    </row>
    <row r="38" spans="1:9" s="133" customFormat="1" x14ac:dyDescent="0.2">
      <c r="A38" s="143">
        <v>23</v>
      </c>
      <c r="B38" s="138"/>
      <c r="C38" s="140" t="s">
        <v>95</v>
      </c>
      <c r="D38" s="197" t="s">
        <v>120</v>
      </c>
      <c r="E38" s="154" t="s">
        <v>355</v>
      </c>
      <c r="F38" s="140" t="s">
        <v>78</v>
      </c>
      <c r="G38" s="141">
        <v>5</v>
      </c>
      <c r="H38" s="142"/>
      <c r="I38" s="142">
        <f t="shared" si="0"/>
        <v>0</v>
      </c>
    </row>
    <row r="39" spans="1:9" s="133" customFormat="1" x14ac:dyDescent="0.2">
      <c r="A39" s="143">
        <v>24</v>
      </c>
      <c r="B39" s="138"/>
      <c r="C39" s="140" t="s">
        <v>95</v>
      </c>
      <c r="D39" s="197" t="s">
        <v>120</v>
      </c>
      <c r="E39" s="154" t="s">
        <v>140</v>
      </c>
      <c r="F39" s="140" t="s">
        <v>78</v>
      </c>
      <c r="G39" s="141">
        <v>10</v>
      </c>
      <c r="H39" s="142"/>
      <c r="I39" s="142">
        <f t="shared" si="0"/>
        <v>0</v>
      </c>
    </row>
    <row r="40" spans="1:9" s="133" customFormat="1" x14ac:dyDescent="0.2">
      <c r="A40" s="143">
        <v>25</v>
      </c>
      <c r="B40" s="138"/>
      <c r="C40" s="140" t="s">
        <v>95</v>
      </c>
      <c r="D40" s="197" t="s">
        <v>120</v>
      </c>
      <c r="E40" s="154" t="s">
        <v>356</v>
      </c>
      <c r="F40" s="140" t="s">
        <v>78</v>
      </c>
      <c r="G40" s="141">
        <v>1</v>
      </c>
      <c r="H40" s="142"/>
      <c r="I40" s="142">
        <f t="shared" si="0"/>
        <v>0</v>
      </c>
    </row>
    <row r="41" spans="1:9" s="133" customFormat="1" x14ac:dyDescent="0.2">
      <c r="A41" s="143">
        <v>26</v>
      </c>
      <c r="B41" s="138"/>
      <c r="C41" s="140" t="s">
        <v>95</v>
      </c>
      <c r="D41" s="197" t="s">
        <v>120</v>
      </c>
      <c r="E41" s="153" t="s">
        <v>357</v>
      </c>
      <c r="F41" s="140" t="s">
        <v>78</v>
      </c>
      <c r="G41" s="141">
        <v>10</v>
      </c>
      <c r="H41" s="142"/>
      <c r="I41" s="142">
        <f t="shared" si="0"/>
        <v>0</v>
      </c>
    </row>
    <row r="42" spans="1:9" s="133" customFormat="1" x14ac:dyDescent="0.2">
      <c r="A42" s="143">
        <v>27</v>
      </c>
      <c r="B42" s="138"/>
      <c r="C42" s="140" t="s">
        <v>95</v>
      </c>
      <c r="D42" s="197" t="s">
        <v>120</v>
      </c>
      <c r="E42" s="153" t="s">
        <v>358</v>
      </c>
      <c r="F42" s="140" t="s">
        <v>78</v>
      </c>
      <c r="G42" s="141">
        <v>10</v>
      </c>
      <c r="H42" s="142"/>
      <c r="I42" s="142">
        <f t="shared" si="0"/>
        <v>0</v>
      </c>
    </row>
    <row r="43" spans="1:9" s="133" customFormat="1" x14ac:dyDescent="0.2">
      <c r="A43" s="143">
        <v>28</v>
      </c>
      <c r="B43" s="138"/>
      <c r="C43" s="140" t="s">
        <v>95</v>
      </c>
      <c r="D43" s="197" t="s">
        <v>120</v>
      </c>
      <c r="E43" s="153" t="s">
        <v>359</v>
      </c>
      <c r="F43" s="140" t="s">
        <v>78</v>
      </c>
      <c r="G43" s="141">
        <v>10</v>
      </c>
      <c r="H43" s="142"/>
      <c r="I43" s="142">
        <f t="shared" si="0"/>
        <v>0</v>
      </c>
    </row>
    <row r="44" spans="1:9" s="133" customFormat="1" x14ac:dyDescent="0.2">
      <c r="A44" s="143">
        <v>29</v>
      </c>
      <c r="B44" s="138"/>
      <c r="C44" s="140" t="s">
        <v>95</v>
      </c>
      <c r="D44" s="197" t="s">
        <v>120</v>
      </c>
      <c r="E44" s="153" t="s">
        <v>360</v>
      </c>
      <c r="F44" s="140" t="s">
        <v>78</v>
      </c>
      <c r="G44" s="141">
        <v>1</v>
      </c>
      <c r="H44" s="142"/>
      <c r="I44" s="142">
        <f t="shared" si="0"/>
        <v>0</v>
      </c>
    </row>
    <row r="45" spans="1:9" s="133" customFormat="1" x14ac:dyDescent="0.2">
      <c r="A45" s="143">
        <v>30</v>
      </c>
      <c r="B45" s="138"/>
      <c r="C45" s="140" t="s">
        <v>95</v>
      </c>
      <c r="D45" s="197" t="s">
        <v>120</v>
      </c>
      <c r="E45" s="154" t="s">
        <v>141</v>
      </c>
      <c r="F45" s="140" t="s">
        <v>78</v>
      </c>
      <c r="G45" s="141">
        <v>10</v>
      </c>
      <c r="H45" s="142"/>
      <c r="I45" s="142">
        <f t="shared" si="0"/>
        <v>0</v>
      </c>
    </row>
    <row r="46" spans="1:9" s="133" customFormat="1" x14ac:dyDescent="0.2">
      <c r="A46" s="143">
        <v>31</v>
      </c>
      <c r="B46" s="138"/>
      <c r="C46" s="140" t="s">
        <v>95</v>
      </c>
      <c r="D46" s="197" t="s">
        <v>120</v>
      </c>
      <c r="E46" s="154" t="s">
        <v>142</v>
      </c>
      <c r="F46" s="140" t="s">
        <v>78</v>
      </c>
      <c r="G46" s="141">
        <v>5</v>
      </c>
      <c r="H46" s="142"/>
      <c r="I46" s="142">
        <f t="shared" si="0"/>
        <v>0</v>
      </c>
    </row>
    <row r="47" spans="1:9" s="133" customFormat="1" x14ac:dyDescent="0.2">
      <c r="A47" s="143">
        <v>32</v>
      </c>
      <c r="B47" s="138"/>
      <c r="C47" s="140" t="s">
        <v>95</v>
      </c>
      <c r="D47" s="197" t="s">
        <v>120</v>
      </c>
      <c r="E47" s="154" t="s">
        <v>143</v>
      </c>
      <c r="F47" s="140" t="s">
        <v>78</v>
      </c>
      <c r="G47" s="141">
        <v>5</v>
      </c>
      <c r="H47" s="142"/>
      <c r="I47" s="142">
        <f t="shared" si="0"/>
        <v>0</v>
      </c>
    </row>
    <row r="48" spans="1:9" s="133" customFormat="1" x14ac:dyDescent="0.2">
      <c r="A48" s="143">
        <v>33</v>
      </c>
      <c r="B48" s="138"/>
      <c r="C48" s="140" t="s">
        <v>95</v>
      </c>
      <c r="D48" s="197" t="s">
        <v>120</v>
      </c>
      <c r="E48" s="154" t="s">
        <v>144</v>
      </c>
      <c r="F48" s="140" t="s">
        <v>78</v>
      </c>
      <c r="G48" s="141">
        <v>5</v>
      </c>
      <c r="H48" s="142"/>
      <c r="I48" s="142">
        <f t="shared" si="0"/>
        <v>0</v>
      </c>
    </row>
    <row r="49" spans="1:9" s="133" customFormat="1" x14ac:dyDescent="0.2">
      <c r="A49" s="143">
        <v>34</v>
      </c>
      <c r="B49" s="138"/>
      <c r="C49" s="140" t="s">
        <v>95</v>
      </c>
      <c r="D49" s="197" t="s">
        <v>120</v>
      </c>
      <c r="E49" s="154" t="s">
        <v>145</v>
      </c>
      <c r="F49" s="140" t="s">
        <v>78</v>
      </c>
      <c r="G49" s="141">
        <v>5</v>
      </c>
      <c r="H49" s="142"/>
      <c r="I49" s="142">
        <f t="shared" si="0"/>
        <v>0</v>
      </c>
    </row>
    <row r="50" spans="1:9" s="133" customFormat="1" x14ac:dyDescent="0.2">
      <c r="A50" s="143">
        <v>35</v>
      </c>
      <c r="B50" s="138"/>
      <c r="C50" s="140" t="s">
        <v>95</v>
      </c>
      <c r="D50" s="197" t="s">
        <v>120</v>
      </c>
      <c r="E50" s="154" t="s">
        <v>146</v>
      </c>
      <c r="F50" s="140" t="s">
        <v>78</v>
      </c>
      <c r="G50" s="141">
        <v>5</v>
      </c>
      <c r="H50" s="142"/>
      <c r="I50" s="142">
        <f t="shared" si="0"/>
        <v>0</v>
      </c>
    </row>
    <row r="51" spans="1:9" s="133" customFormat="1" x14ac:dyDescent="0.2">
      <c r="A51" s="143">
        <v>36</v>
      </c>
      <c r="B51" s="138"/>
      <c r="C51" s="140" t="s">
        <v>95</v>
      </c>
      <c r="D51" s="197" t="s">
        <v>120</v>
      </c>
      <c r="E51" s="154" t="s">
        <v>147</v>
      </c>
      <c r="F51" s="140" t="s">
        <v>78</v>
      </c>
      <c r="G51" s="141">
        <v>1</v>
      </c>
      <c r="H51" s="142"/>
      <c r="I51" s="142">
        <f t="shared" si="0"/>
        <v>0</v>
      </c>
    </row>
    <row r="52" spans="1:9" s="133" customFormat="1" ht="25.5" x14ac:dyDescent="0.2">
      <c r="A52" s="143">
        <v>37</v>
      </c>
      <c r="B52" s="138"/>
      <c r="C52" s="140" t="s">
        <v>95</v>
      </c>
      <c r="D52" s="197" t="s">
        <v>120</v>
      </c>
      <c r="E52" s="154" t="s">
        <v>361</v>
      </c>
      <c r="F52" s="140" t="s">
        <v>78</v>
      </c>
      <c r="G52" s="141">
        <v>1</v>
      </c>
      <c r="H52" s="142"/>
      <c r="I52" s="142">
        <f t="shared" si="0"/>
        <v>0</v>
      </c>
    </row>
    <row r="53" spans="1:9" s="133" customFormat="1" x14ac:dyDescent="0.2">
      <c r="A53" s="143">
        <v>38</v>
      </c>
      <c r="B53" s="138"/>
      <c r="C53" s="140" t="s">
        <v>95</v>
      </c>
      <c r="D53" s="197" t="s">
        <v>120</v>
      </c>
      <c r="E53" s="154" t="s">
        <v>148</v>
      </c>
      <c r="F53" s="140" t="s">
        <v>78</v>
      </c>
      <c r="G53" s="141">
        <v>5</v>
      </c>
      <c r="H53" s="142"/>
      <c r="I53" s="142">
        <f t="shared" si="0"/>
        <v>0</v>
      </c>
    </row>
    <row r="54" spans="1:9" s="133" customFormat="1" x14ac:dyDescent="0.2">
      <c r="A54" s="143">
        <v>39</v>
      </c>
      <c r="B54" s="138"/>
      <c r="C54" s="140" t="s">
        <v>95</v>
      </c>
      <c r="D54" s="197" t="s">
        <v>120</v>
      </c>
      <c r="E54" s="154" t="s">
        <v>149</v>
      </c>
      <c r="F54" s="140" t="s">
        <v>78</v>
      </c>
      <c r="G54" s="141">
        <v>5</v>
      </c>
      <c r="H54" s="142"/>
      <c r="I54" s="142">
        <f t="shared" si="0"/>
        <v>0</v>
      </c>
    </row>
    <row r="55" spans="1:9" s="133" customFormat="1" x14ac:dyDescent="0.2">
      <c r="A55" s="143">
        <v>40</v>
      </c>
      <c r="B55" s="138"/>
      <c r="C55" s="140" t="s">
        <v>95</v>
      </c>
      <c r="D55" s="197" t="s">
        <v>120</v>
      </c>
      <c r="E55" s="154" t="s">
        <v>150</v>
      </c>
      <c r="F55" s="140" t="s">
        <v>78</v>
      </c>
      <c r="G55" s="141">
        <v>5</v>
      </c>
      <c r="H55" s="142"/>
      <c r="I55" s="142">
        <f t="shared" si="0"/>
        <v>0</v>
      </c>
    </row>
    <row r="56" spans="1:9" s="133" customFormat="1" x14ac:dyDescent="0.2">
      <c r="A56" s="143">
        <v>41</v>
      </c>
      <c r="B56" s="138"/>
      <c r="C56" s="140" t="s">
        <v>95</v>
      </c>
      <c r="D56" s="197" t="s">
        <v>120</v>
      </c>
      <c r="E56" s="154" t="s">
        <v>151</v>
      </c>
      <c r="F56" s="140" t="s">
        <v>78</v>
      </c>
      <c r="G56" s="141">
        <v>10</v>
      </c>
      <c r="H56" s="142"/>
      <c r="I56" s="142">
        <f t="shared" si="0"/>
        <v>0</v>
      </c>
    </row>
    <row r="57" spans="1:9" s="133" customFormat="1" x14ac:dyDescent="0.2">
      <c r="A57" s="143">
        <v>42</v>
      </c>
      <c r="B57" s="138"/>
      <c r="C57" s="140" t="s">
        <v>95</v>
      </c>
      <c r="D57" s="197" t="s">
        <v>120</v>
      </c>
      <c r="E57" s="154" t="s">
        <v>152</v>
      </c>
      <c r="F57" s="140" t="s">
        <v>78</v>
      </c>
      <c r="G57" s="141">
        <v>10</v>
      </c>
      <c r="H57" s="142"/>
      <c r="I57" s="142">
        <f t="shared" si="0"/>
        <v>0</v>
      </c>
    </row>
    <row r="58" spans="1:9" s="133" customFormat="1" x14ac:dyDescent="0.2">
      <c r="A58" s="143">
        <v>43</v>
      </c>
      <c r="B58" s="138"/>
      <c r="C58" s="140" t="s">
        <v>95</v>
      </c>
      <c r="D58" s="197" t="s">
        <v>120</v>
      </c>
      <c r="E58" s="154" t="s">
        <v>153</v>
      </c>
      <c r="F58" s="140" t="s">
        <v>78</v>
      </c>
      <c r="G58" s="141">
        <v>1</v>
      </c>
      <c r="H58" s="142"/>
      <c r="I58" s="142">
        <f t="shared" si="0"/>
        <v>0</v>
      </c>
    </row>
    <row r="59" spans="1:9" s="133" customFormat="1" x14ac:dyDescent="0.2">
      <c r="A59" s="143">
        <v>44</v>
      </c>
      <c r="B59" s="138"/>
      <c r="C59" s="140" t="s">
        <v>95</v>
      </c>
      <c r="D59" s="197" t="s">
        <v>120</v>
      </c>
      <c r="E59" s="154" t="s">
        <v>154</v>
      </c>
      <c r="F59" s="140" t="s">
        <v>78</v>
      </c>
      <c r="G59" s="141">
        <v>1</v>
      </c>
      <c r="H59" s="142"/>
      <c r="I59" s="142">
        <f t="shared" si="0"/>
        <v>0</v>
      </c>
    </row>
    <row r="60" spans="1:9" s="133" customFormat="1" x14ac:dyDescent="0.2">
      <c r="A60" s="143">
        <v>45</v>
      </c>
      <c r="B60" s="138"/>
      <c r="C60" s="140" t="s">
        <v>95</v>
      </c>
      <c r="D60" s="197" t="s">
        <v>120</v>
      </c>
      <c r="E60" s="154" t="s">
        <v>155</v>
      </c>
      <c r="F60" s="140" t="s">
        <v>78</v>
      </c>
      <c r="G60" s="141">
        <v>1</v>
      </c>
      <c r="H60" s="142"/>
      <c r="I60" s="142">
        <f t="shared" si="0"/>
        <v>0</v>
      </c>
    </row>
    <row r="61" spans="1:9" x14ac:dyDescent="0.2">
      <c r="A61" s="170"/>
      <c r="B61" s="177"/>
      <c r="C61" s="177"/>
      <c r="D61" s="185"/>
      <c r="E61" s="155" t="s">
        <v>94</v>
      </c>
      <c r="F61" s="177"/>
      <c r="G61" s="187"/>
      <c r="H61" s="187"/>
      <c r="I61" s="146">
        <f>SUBTOTAL(9,I14:I60)</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56" fitToHeight="999" orientation="landscape" errors="blank"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file>

<file path=customXml/itemProps1.xml><?xml version="1.0" encoding="utf-8"?>
<ds:datastoreItem xmlns:ds="http://schemas.openxmlformats.org/officeDocument/2006/customXml" ds:itemID="{1A117082-AE84-45DC-B4B1-E854891D3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15</vt:i4>
      </vt:variant>
    </vt:vector>
  </HeadingPairs>
  <TitlesOfParts>
    <vt:vector size="25" baseType="lpstr">
      <vt:lpstr>Krycí list</vt:lpstr>
      <vt:lpstr>Rekapitulace</vt:lpstr>
      <vt:lpstr>Cvičná kuchyň 0.36</vt:lpstr>
      <vt:lpstr>Jazyková učebna 0.39</vt:lpstr>
      <vt:lpstr>Učebna přírodopisu 1.10</vt:lpstr>
      <vt:lpstr>Kabinet informatiky 1.16</vt:lpstr>
      <vt:lpstr>Učebna fyziky 2.6</vt:lpstr>
      <vt:lpstr>Učebna chemie 2.10</vt:lpstr>
      <vt:lpstr>Kabinet chemie 2.11</vt:lpstr>
      <vt:lpstr>#Figury</vt:lpstr>
      <vt:lpstr>'Cvičná kuchyň 0.36'!Názvy_tisku</vt:lpstr>
      <vt:lpstr>'Jazyková učebna 0.39'!Názvy_tisku</vt:lpstr>
      <vt:lpstr>'Kabinet chemie 2.11'!Názvy_tisku</vt:lpstr>
      <vt:lpstr>'Kabinet informatiky 1.16'!Názvy_tisku</vt:lpstr>
      <vt:lpstr>Rekapitulace!Názvy_tisku</vt:lpstr>
      <vt:lpstr>'Učebna fyziky 2.6'!Názvy_tisku</vt:lpstr>
      <vt:lpstr>'Učebna chemie 2.10'!Názvy_tisku</vt:lpstr>
      <vt:lpstr>'Učebna přírodopisu 1.10'!Názvy_tisku</vt:lpstr>
      <vt:lpstr>'Cvičná kuchyň 0.36'!Oblast_tisku</vt:lpstr>
      <vt:lpstr>'Jazyková učebna 0.39'!Oblast_tisku</vt:lpstr>
      <vt:lpstr>'Kabinet chemie 2.11'!Oblast_tisku</vt:lpstr>
      <vt:lpstr>'Kabinet informatiky 1.16'!Oblast_tisku</vt:lpstr>
      <vt:lpstr>'Učebna fyziky 2.6'!Oblast_tisku</vt:lpstr>
      <vt:lpstr>'Učebna chemie 2.10'!Oblast_tisku</vt:lpstr>
      <vt:lpstr>'Učebna přírodopisu 1.10'!Oblast_tisku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dc:creator>
  <cp:lastModifiedBy>Sebastian Fenyk</cp:lastModifiedBy>
  <cp:lastPrinted>2019-11-21T13:12:23Z</cp:lastPrinted>
  <dcterms:created xsi:type="dcterms:W3CDTF">2006-04-27T05:25:48Z</dcterms:created>
  <dcterms:modified xsi:type="dcterms:W3CDTF">2025-04-28T12:53:29Z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	1029</vt:lpwstr>
  </property>
</Properties>
</file>