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G:\Můj disk\GP DISK\Brigádníci\Vondál Pavel\2025\Kuchyně ZŠ Drnovice\05_Odesláno\Objednatel\PDPS_Modernizace kuchyně ZŠ Drnovice_TECHNOLOGIE\Soupis prací\EDIT\"/>
    </mc:Choice>
  </mc:AlternateContent>
  <xr:revisionPtr revIDLastSave="0" documentId="13_ncr:1_{0126EA8B-3C92-4C63-8624-6D5C19875D58}" xr6:coauthVersionLast="47" xr6:coauthVersionMax="47" xr10:uidLastSave="{00000000-0000-0000-0000-000000000000}"/>
  <bookViews>
    <workbookView xWindow="28680" yWindow="-120" windowWidth="29040" windowHeight="15720" xr2:uid="{00000000-000D-0000-FFFF-FFFF00000000}"/>
  </bookViews>
  <sheets>
    <sheet name="Krycí list rozpočtu" sheetId="3" r:id="rId1"/>
    <sheet name="Stavební rozpočet" sheetId="1" r:id="rId2"/>
    <sheet name="Stavební rozpočet - součet" sheetId="2" r:id="rId3"/>
    <sheet name="VORN" sheetId="4" state="hidden" r:id="rId4"/>
  </sheets>
  <definedNames>
    <definedName name="vorn_sum">VORN!$I$36</definedName>
  </definedNames>
  <calcPr calcId="181029"/>
</workbook>
</file>

<file path=xl/calcChain.xml><?xml version="1.0" encoding="utf-8"?>
<calcChain xmlns="http://schemas.openxmlformats.org/spreadsheetml/2006/main">
  <c r="I35" i="4" l="1"/>
  <c r="I36" i="4" s="1"/>
  <c r="I26" i="4"/>
  <c r="I25" i="4"/>
  <c r="I24" i="4"/>
  <c r="I23" i="4"/>
  <c r="I22" i="4"/>
  <c r="I21" i="4"/>
  <c r="I17" i="4"/>
  <c r="I16" i="4"/>
  <c r="I15" i="4"/>
  <c r="I10" i="4"/>
  <c r="F10" i="4"/>
  <c r="C10" i="4"/>
  <c r="F8" i="4"/>
  <c r="C8" i="4"/>
  <c r="F6" i="4"/>
  <c r="C6" i="4"/>
  <c r="F4" i="4"/>
  <c r="C4" i="4"/>
  <c r="F2" i="4"/>
  <c r="C2" i="4"/>
  <c r="C10" i="3"/>
  <c r="C8" i="3"/>
  <c r="C6" i="3"/>
  <c r="F4" i="3"/>
  <c r="C4" i="3"/>
  <c r="F2" i="3"/>
  <c r="C2" i="3"/>
  <c r="I18" i="2"/>
  <c r="I14" i="2"/>
  <c r="I11" i="2"/>
  <c r="G6" i="2"/>
  <c r="C6" i="2"/>
  <c r="G4" i="2"/>
  <c r="C4" i="2"/>
  <c r="G2" i="2"/>
  <c r="C2" i="2"/>
  <c r="BW348" i="1"/>
  <c r="BJ348" i="1"/>
  <c r="BD348" i="1"/>
  <c r="AP348" i="1"/>
  <c r="BI348" i="1" s="1"/>
  <c r="AC348" i="1" s="1"/>
  <c r="AO348" i="1"/>
  <c r="AK348" i="1"/>
  <c r="AJ348" i="1"/>
  <c r="AH348" i="1"/>
  <c r="AG348" i="1"/>
  <c r="AF348" i="1"/>
  <c r="AE348" i="1"/>
  <c r="AD348" i="1"/>
  <c r="Z348" i="1"/>
  <c r="O348" i="1"/>
  <c r="BF348" i="1" s="1"/>
  <c r="L348" i="1"/>
  <c r="AL348" i="1" s="1"/>
  <c r="BW346" i="1"/>
  <c r="BJ346" i="1"/>
  <c r="BI346" i="1"/>
  <c r="AC346" i="1" s="1"/>
  <c r="BF346" i="1"/>
  <c r="BD346" i="1"/>
  <c r="AP346" i="1"/>
  <c r="AX346" i="1" s="1"/>
  <c r="AO346" i="1"/>
  <c r="AK346" i="1"/>
  <c r="AJ346" i="1"/>
  <c r="AH346" i="1"/>
  <c r="AG346" i="1"/>
  <c r="AF346" i="1"/>
  <c r="AE346" i="1"/>
  <c r="AD346" i="1"/>
  <c r="Z346" i="1"/>
  <c r="O346" i="1"/>
  <c r="L346" i="1"/>
  <c r="M346" i="1" s="1"/>
  <c r="K346" i="1"/>
  <c r="BW344" i="1"/>
  <c r="BJ344" i="1"/>
  <c r="BD344" i="1"/>
  <c r="AP344" i="1"/>
  <c r="AO344" i="1"/>
  <c r="J344" i="1" s="1"/>
  <c r="AK344" i="1"/>
  <c r="AJ344" i="1"/>
  <c r="AH344" i="1"/>
  <c r="AG344" i="1"/>
  <c r="AF344" i="1"/>
  <c r="AE344" i="1"/>
  <c r="AD344" i="1"/>
  <c r="Z344" i="1"/>
  <c r="O344" i="1"/>
  <c r="BF344" i="1" s="1"/>
  <c r="L344" i="1"/>
  <c r="BW342" i="1"/>
  <c r="BJ342" i="1"/>
  <c r="BD342" i="1"/>
  <c r="AX342" i="1"/>
  <c r="AW342" i="1"/>
  <c r="BC342" i="1" s="1"/>
  <c r="AV342" i="1"/>
  <c r="AP342" i="1"/>
  <c r="BI342" i="1" s="1"/>
  <c r="AC342" i="1" s="1"/>
  <c r="AO342" i="1"/>
  <c r="BH342" i="1" s="1"/>
  <c r="AB342" i="1" s="1"/>
  <c r="AK342" i="1"/>
  <c r="AJ342" i="1"/>
  <c r="AH342" i="1"/>
  <c r="AG342" i="1"/>
  <c r="AF342" i="1"/>
  <c r="AE342" i="1"/>
  <c r="AD342" i="1"/>
  <c r="Z342" i="1"/>
  <c r="O342" i="1"/>
  <c r="L342" i="1"/>
  <c r="AL342" i="1" s="1"/>
  <c r="K342" i="1"/>
  <c r="J342" i="1"/>
  <c r="BW340" i="1"/>
  <c r="BJ340" i="1"/>
  <c r="BD340" i="1"/>
  <c r="AP340" i="1"/>
  <c r="K340" i="1" s="1"/>
  <c r="AO340" i="1"/>
  <c r="J340" i="1" s="1"/>
  <c r="AK340" i="1"/>
  <c r="AJ340" i="1"/>
  <c r="AH340" i="1"/>
  <c r="AG340" i="1"/>
  <c r="AF340" i="1"/>
  <c r="AE340" i="1"/>
  <c r="AD340" i="1"/>
  <c r="Z340" i="1"/>
  <c r="O340" i="1"/>
  <c r="BF340" i="1" s="1"/>
  <c r="L340" i="1"/>
  <c r="AL340" i="1" s="1"/>
  <c r="BW338" i="1"/>
  <c r="BJ338" i="1"/>
  <c r="BF338" i="1"/>
  <c r="BD338" i="1"/>
  <c r="AP338" i="1"/>
  <c r="AX338" i="1" s="1"/>
  <c r="AO338" i="1"/>
  <c r="AK338" i="1"/>
  <c r="AJ338" i="1"/>
  <c r="AH338" i="1"/>
  <c r="AG338" i="1"/>
  <c r="AF338" i="1"/>
  <c r="AE338" i="1"/>
  <c r="AD338" i="1"/>
  <c r="Z338" i="1"/>
  <c r="O338" i="1"/>
  <c r="L338" i="1"/>
  <c r="M338" i="1" s="1"/>
  <c r="BW336" i="1"/>
  <c r="BJ336" i="1"/>
  <c r="BF336" i="1"/>
  <c r="BD336" i="1"/>
  <c r="AP336" i="1"/>
  <c r="AX336" i="1" s="1"/>
  <c r="AO336" i="1"/>
  <c r="BH336" i="1" s="1"/>
  <c r="AB336" i="1" s="1"/>
  <c r="AK336" i="1"/>
  <c r="AJ336" i="1"/>
  <c r="AH336" i="1"/>
  <c r="AG336" i="1"/>
  <c r="AF336" i="1"/>
  <c r="AE336" i="1"/>
  <c r="AD336" i="1"/>
  <c r="Z336" i="1"/>
  <c r="O336" i="1"/>
  <c r="L336" i="1"/>
  <c r="AL336" i="1" s="1"/>
  <c r="BW333" i="1"/>
  <c r="BJ333" i="1"/>
  <c r="BF333" i="1"/>
  <c r="BD333" i="1"/>
  <c r="AP333" i="1"/>
  <c r="AX333" i="1" s="1"/>
  <c r="AO333" i="1"/>
  <c r="AL333" i="1"/>
  <c r="AK333" i="1"/>
  <c r="AJ333" i="1"/>
  <c r="AH333" i="1"/>
  <c r="AE333" i="1"/>
  <c r="AD333" i="1"/>
  <c r="AC333" i="1"/>
  <c r="AB333" i="1"/>
  <c r="Z333" i="1"/>
  <c r="O333" i="1"/>
  <c r="L333" i="1"/>
  <c r="BW331" i="1"/>
  <c r="BJ331" i="1"/>
  <c r="BF331" i="1"/>
  <c r="BD331" i="1"/>
  <c r="AP331" i="1"/>
  <c r="BI331" i="1" s="1"/>
  <c r="AG331" i="1" s="1"/>
  <c r="AO331" i="1"/>
  <c r="BH331" i="1" s="1"/>
  <c r="AF331" i="1" s="1"/>
  <c r="AK331" i="1"/>
  <c r="AJ331" i="1"/>
  <c r="AH331" i="1"/>
  <c r="AE331" i="1"/>
  <c r="AD331" i="1"/>
  <c r="AC331" i="1"/>
  <c r="AB331" i="1"/>
  <c r="Z331" i="1"/>
  <c r="O331" i="1"/>
  <c r="L331" i="1"/>
  <c r="AL331" i="1" s="1"/>
  <c r="BW329" i="1"/>
  <c r="BJ329" i="1"/>
  <c r="BD329" i="1"/>
  <c r="AP329" i="1"/>
  <c r="K329" i="1" s="1"/>
  <c r="AO329" i="1"/>
  <c r="AK329" i="1"/>
  <c r="AJ329" i="1"/>
  <c r="AH329" i="1"/>
  <c r="AE329" i="1"/>
  <c r="AD329" i="1"/>
  <c r="AC329" i="1"/>
  <c r="AB329" i="1"/>
  <c r="Z329" i="1"/>
  <c r="O329" i="1"/>
  <c r="L329" i="1"/>
  <c r="AL329" i="1" s="1"/>
  <c r="AU328" i="1" s="1"/>
  <c r="AS328" i="1"/>
  <c r="BW325" i="1"/>
  <c r="BJ325" i="1"/>
  <c r="AH325" i="1" s="1"/>
  <c r="BF325" i="1"/>
  <c r="BD325" i="1"/>
  <c r="AP325" i="1"/>
  <c r="AO325" i="1"/>
  <c r="AW325" i="1" s="1"/>
  <c r="AL325" i="1"/>
  <c r="AK325" i="1"/>
  <c r="AJ325" i="1"/>
  <c r="AG325" i="1"/>
  <c r="AF325" i="1"/>
  <c r="AE325" i="1"/>
  <c r="AD325" i="1"/>
  <c r="AC325" i="1"/>
  <c r="AB325" i="1"/>
  <c r="Z325" i="1"/>
  <c r="O325" i="1"/>
  <c r="L325" i="1"/>
  <c r="BW323" i="1"/>
  <c r="BJ323" i="1"/>
  <c r="AH323" i="1" s="1"/>
  <c r="BD323" i="1"/>
  <c r="AP323" i="1"/>
  <c r="K323" i="1" s="1"/>
  <c r="AO323" i="1"/>
  <c r="BH323" i="1" s="1"/>
  <c r="AK323" i="1"/>
  <c r="AJ323" i="1"/>
  <c r="AG323" i="1"/>
  <c r="AF323" i="1"/>
  <c r="AE323" i="1"/>
  <c r="AD323" i="1"/>
  <c r="AC323" i="1"/>
  <c r="AB323" i="1"/>
  <c r="Z323" i="1"/>
  <c r="O323" i="1"/>
  <c r="BF323" i="1" s="1"/>
  <c r="L323" i="1"/>
  <c r="AL323" i="1" s="1"/>
  <c r="BW321" i="1"/>
  <c r="BJ321" i="1"/>
  <c r="AH321" i="1" s="1"/>
  <c r="BD321" i="1"/>
  <c r="AP321" i="1"/>
  <c r="K321" i="1" s="1"/>
  <c r="AO321" i="1"/>
  <c r="BH321" i="1" s="1"/>
  <c r="AK321" i="1"/>
  <c r="AJ321" i="1"/>
  <c r="AG321" i="1"/>
  <c r="AF321" i="1"/>
  <c r="AE321" i="1"/>
  <c r="AD321" i="1"/>
  <c r="AC321" i="1"/>
  <c r="AB321" i="1"/>
  <c r="Z321" i="1"/>
  <c r="O321" i="1"/>
  <c r="BF321" i="1" s="1"/>
  <c r="L321" i="1"/>
  <c r="M321" i="1" s="1"/>
  <c r="BW319" i="1"/>
  <c r="BJ319" i="1"/>
  <c r="AH319" i="1" s="1"/>
  <c r="BD319" i="1"/>
  <c r="AW319" i="1"/>
  <c r="AP319" i="1"/>
  <c r="K319" i="1" s="1"/>
  <c r="AO319" i="1"/>
  <c r="BH319" i="1" s="1"/>
  <c r="AK319" i="1"/>
  <c r="AJ319" i="1"/>
  <c r="AG319" i="1"/>
  <c r="AF319" i="1"/>
  <c r="AE319" i="1"/>
  <c r="AD319" i="1"/>
  <c r="AC319" i="1"/>
  <c r="AB319" i="1"/>
  <c r="Z319" i="1"/>
  <c r="O319" i="1"/>
  <c r="BF319" i="1" s="1"/>
  <c r="L319" i="1"/>
  <c r="AL319" i="1" s="1"/>
  <c r="J319" i="1"/>
  <c r="BW317" i="1"/>
  <c r="BJ317" i="1"/>
  <c r="AH317" i="1" s="1"/>
  <c r="BF317" i="1"/>
  <c r="BD317" i="1"/>
  <c r="AP317" i="1"/>
  <c r="AO317" i="1"/>
  <c r="AW317" i="1" s="1"/>
  <c r="AL317" i="1"/>
  <c r="AK317" i="1"/>
  <c r="AJ317" i="1"/>
  <c r="AG317" i="1"/>
  <c r="AF317" i="1"/>
  <c r="AE317" i="1"/>
  <c r="AD317" i="1"/>
  <c r="AC317" i="1"/>
  <c r="AB317" i="1"/>
  <c r="Z317" i="1"/>
  <c r="O317" i="1"/>
  <c r="L317" i="1"/>
  <c r="M317" i="1" s="1"/>
  <c r="BW315" i="1"/>
  <c r="BJ315" i="1"/>
  <c r="AH315" i="1" s="1"/>
  <c r="BD315" i="1"/>
  <c r="AP315" i="1"/>
  <c r="BI315" i="1" s="1"/>
  <c r="AO315" i="1"/>
  <c r="BH315" i="1" s="1"/>
  <c r="AK315" i="1"/>
  <c r="AJ315" i="1"/>
  <c r="AG315" i="1"/>
  <c r="AF315" i="1"/>
  <c r="AE315" i="1"/>
  <c r="AD315" i="1"/>
  <c r="AC315" i="1"/>
  <c r="AB315" i="1"/>
  <c r="Z315" i="1"/>
  <c r="O315" i="1"/>
  <c r="BF315" i="1" s="1"/>
  <c r="L315" i="1"/>
  <c r="BW313" i="1"/>
  <c r="BJ313" i="1"/>
  <c r="AH313" i="1" s="1"/>
  <c r="BD313" i="1"/>
  <c r="AP313" i="1"/>
  <c r="AX313" i="1" s="1"/>
  <c r="AO313" i="1"/>
  <c r="AK313" i="1"/>
  <c r="AJ313" i="1"/>
  <c r="AG313" i="1"/>
  <c r="AF313" i="1"/>
  <c r="AE313" i="1"/>
  <c r="AD313" i="1"/>
  <c r="AC313" i="1"/>
  <c r="AB313" i="1"/>
  <c r="Z313" i="1"/>
  <c r="O313" i="1"/>
  <c r="BF313" i="1" s="1"/>
  <c r="L313" i="1"/>
  <c r="M313" i="1" s="1"/>
  <c r="J313" i="1"/>
  <c r="BW311" i="1"/>
  <c r="BJ311" i="1"/>
  <c r="AH311" i="1" s="1"/>
  <c r="BD311" i="1"/>
  <c r="AP311" i="1"/>
  <c r="AO311" i="1"/>
  <c r="BH311" i="1" s="1"/>
  <c r="AK311" i="1"/>
  <c r="AJ311" i="1"/>
  <c r="AG311" i="1"/>
  <c r="AF311" i="1"/>
  <c r="AE311" i="1"/>
  <c r="AD311" i="1"/>
  <c r="AC311" i="1"/>
  <c r="AB311" i="1"/>
  <c r="Z311" i="1"/>
  <c r="O311" i="1"/>
  <c r="BF311" i="1" s="1"/>
  <c r="L311" i="1"/>
  <c r="AL311" i="1" s="1"/>
  <c r="K311" i="1"/>
  <c r="J311" i="1"/>
  <c r="BW309" i="1"/>
  <c r="BJ309" i="1"/>
  <c r="BF309" i="1"/>
  <c r="BD309" i="1"/>
  <c r="AP309" i="1"/>
  <c r="AO309" i="1"/>
  <c r="AW309" i="1" s="1"/>
  <c r="AL309" i="1"/>
  <c r="AK309" i="1"/>
  <c r="AJ309" i="1"/>
  <c r="AH309" i="1"/>
  <c r="AG309" i="1"/>
  <c r="AF309" i="1"/>
  <c r="AE309" i="1"/>
  <c r="AD309" i="1"/>
  <c r="AC309" i="1"/>
  <c r="AB309" i="1"/>
  <c r="Z309" i="1"/>
  <c r="O309" i="1"/>
  <c r="L309" i="1"/>
  <c r="M309" i="1" s="1"/>
  <c r="BW307" i="1"/>
  <c r="BJ307" i="1"/>
  <c r="AH307" i="1" s="1"/>
  <c r="BF307" i="1"/>
  <c r="BD307" i="1"/>
  <c r="AP307" i="1"/>
  <c r="BI307" i="1" s="1"/>
  <c r="AO307" i="1"/>
  <c r="BH307" i="1" s="1"/>
  <c r="AK307" i="1"/>
  <c r="AJ307" i="1"/>
  <c r="AG307" i="1"/>
  <c r="AF307" i="1"/>
  <c r="AE307" i="1"/>
  <c r="AD307" i="1"/>
  <c r="AC307" i="1"/>
  <c r="AB307" i="1"/>
  <c r="Z307" i="1"/>
  <c r="O307" i="1"/>
  <c r="L307" i="1"/>
  <c r="BW305" i="1"/>
  <c r="BJ305" i="1"/>
  <c r="AH305" i="1" s="1"/>
  <c r="BI305" i="1"/>
  <c r="BD305" i="1"/>
  <c r="AP305" i="1"/>
  <c r="AX305" i="1" s="1"/>
  <c r="AO305" i="1"/>
  <c r="AW305" i="1" s="1"/>
  <c r="AK305" i="1"/>
  <c r="AJ305" i="1"/>
  <c r="AG305" i="1"/>
  <c r="AF305" i="1"/>
  <c r="AE305" i="1"/>
  <c r="AD305" i="1"/>
  <c r="AC305" i="1"/>
  <c r="AB305" i="1"/>
  <c r="Z305" i="1"/>
  <c r="O305" i="1"/>
  <c r="BF305" i="1" s="1"/>
  <c r="L305" i="1"/>
  <c r="K305" i="1"/>
  <c r="BW303" i="1"/>
  <c r="BJ303" i="1"/>
  <c r="BD303" i="1"/>
  <c r="AP303" i="1"/>
  <c r="K303" i="1" s="1"/>
  <c r="AO303" i="1"/>
  <c r="J303" i="1" s="1"/>
  <c r="AK303" i="1"/>
  <c r="AJ303" i="1"/>
  <c r="AH303" i="1"/>
  <c r="AG303" i="1"/>
  <c r="AF303" i="1"/>
  <c r="AE303" i="1"/>
  <c r="AD303" i="1"/>
  <c r="AC303" i="1"/>
  <c r="AB303" i="1"/>
  <c r="Z303" i="1"/>
  <c r="O303" i="1"/>
  <c r="BF303" i="1" s="1"/>
  <c r="L303" i="1"/>
  <c r="BW301" i="1"/>
  <c r="BJ301" i="1"/>
  <c r="BF301" i="1"/>
  <c r="BD301" i="1"/>
  <c r="AP301" i="1"/>
  <c r="BI301" i="1" s="1"/>
  <c r="AO301" i="1"/>
  <c r="AW301" i="1" s="1"/>
  <c r="AL301" i="1"/>
  <c r="AK301" i="1"/>
  <c r="AJ301" i="1"/>
  <c r="AH301" i="1"/>
  <c r="AG301" i="1"/>
  <c r="AF301" i="1"/>
  <c r="AE301" i="1"/>
  <c r="AD301" i="1"/>
  <c r="AC301" i="1"/>
  <c r="AB301" i="1"/>
  <c r="Z301" i="1"/>
  <c r="O301" i="1"/>
  <c r="L301" i="1"/>
  <c r="BW299" i="1"/>
  <c r="BJ299" i="1"/>
  <c r="AH299" i="1" s="1"/>
  <c r="BI299" i="1"/>
  <c r="BH299" i="1"/>
  <c r="BF299" i="1"/>
  <c r="BD299" i="1"/>
  <c r="AX299" i="1"/>
  <c r="AP299" i="1"/>
  <c r="K299" i="1" s="1"/>
  <c r="AO299" i="1"/>
  <c r="AW299" i="1" s="1"/>
  <c r="AK299" i="1"/>
  <c r="AJ299" i="1"/>
  <c r="AG299" i="1"/>
  <c r="AF299" i="1"/>
  <c r="AE299" i="1"/>
  <c r="AD299" i="1"/>
  <c r="AC299" i="1"/>
  <c r="AB299" i="1"/>
  <c r="Z299" i="1"/>
  <c r="O299" i="1"/>
  <c r="L299" i="1"/>
  <c r="AL299" i="1" s="1"/>
  <c r="BW297" i="1"/>
  <c r="BJ297" i="1"/>
  <c r="AH297" i="1" s="1"/>
  <c r="BI297" i="1"/>
  <c r="BD297" i="1"/>
  <c r="AP297" i="1"/>
  <c r="K297" i="1" s="1"/>
  <c r="AO297" i="1"/>
  <c r="AW297" i="1" s="1"/>
  <c r="AK297" i="1"/>
  <c r="AJ297" i="1"/>
  <c r="AG297" i="1"/>
  <c r="AF297" i="1"/>
  <c r="AE297" i="1"/>
  <c r="AD297" i="1"/>
  <c r="AC297" i="1"/>
  <c r="AB297" i="1"/>
  <c r="Z297" i="1"/>
  <c r="O297" i="1"/>
  <c r="BF297" i="1" s="1"/>
  <c r="L297" i="1"/>
  <c r="BW295" i="1"/>
  <c r="BJ295" i="1"/>
  <c r="BD295" i="1"/>
  <c r="AP295" i="1"/>
  <c r="AO295" i="1"/>
  <c r="AK295" i="1"/>
  <c r="AJ295" i="1"/>
  <c r="AH295" i="1"/>
  <c r="AG295" i="1"/>
  <c r="AF295" i="1"/>
  <c r="AE295" i="1"/>
  <c r="AD295" i="1"/>
  <c r="AC295" i="1"/>
  <c r="AB295" i="1"/>
  <c r="Z295" i="1"/>
  <c r="O295" i="1"/>
  <c r="BF295" i="1" s="1"/>
  <c r="L295" i="1"/>
  <c r="BW293" i="1"/>
  <c r="BJ293" i="1"/>
  <c r="AH293" i="1" s="1"/>
  <c r="BF293" i="1"/>
  <c r="BD293" i="1"/>
  <c r="AP293" i="1"/>
  <c r="AX293" i="1" s="1"/>
  <c r="AO293" i="1"/>
  <c r="AW293" i="1" s="1"/>
  <c r="AK293" i="1"/>
  <c r="AJ293" i="1"/>
  <c r="AG293" i="1"/>
  <c r="AF293" i="1"/>
  <c r="AE293" i="1"/>
  <c r="AD293" i="1"/>
  <c r="AC293" i="1"/>
  <c r="AB293" i="1"/>
  <c r="Z293" i="1"/>
  <c r="O293" i="1"/>
  <c r="L293" i="1"/>
  <c r="BW291" i="1"/>
  <c r="BJ291" i="1"/>
  <c r="AH291" i="1" s="1"/>
  <c r="BI291" i="1"/>
  <c r="BH291" i="1"/>
  <c r="BD291" i="1"/>
  <c r="AX291" i="1"/>
  <c r="AP291" i="1"/>
  <c r="AO291" i="1"/>
  <c r="AW291" i="1" s="1"/>
  <c r="AK291" i="1"/>
  <c r="AJ291" i="1"/>
  <c r="AG291" i="1"/>
  <c r="AF291" i="1"/>
  <c r="AE291" i="1"/>
  <c r="AD291" i="1"/>
  <c r="AC291" i="1"/>
  <c r="AB291" i="1"/>
  <c r="Z291" i="1"/>
  <c r="O291" i="1"/>
  <c r="BF291" i="1" s="1"/>
  <c r="L291" i="1"/>
  <c r="AL291" i="1" s="1"/>
  <c r="K291" i="1"/>
  <c r="BW289" i="1"/>
  <c r="BJ289" i="1"/>
  <c r="AH289" i="1" s="1"/>
  <c r="BF289" i="1"/>
  <c r="BD289" i="1"/>
  <c r="AP289" i="1"/>
  <c r="BI289" i="1" s="1"/>
  <c r="AO289" i="1"/>
  <c r="AK289" i="1"/>
  <c r="AJ289" i="1"/>
  <c r="AG289" i="1"/>
  <c r="AF289" i="1"/>
  <c r="AE289" i="1"/>
  <c r="AD289" i="1"/>
  <c r="AC289" i="1"/>
  <c r="AB289" i="1"/>
  <c r="Z289" i="1"/>
  <c r="O289" i="1"/>
  <c r="L289" i="1"/>
  <c r="M289" i="1" s="1"/>
  <c r="BW287" i="1"/>
  <c r="BJ287" i="1"/>
  <c r="AH287" i="1" s="1"/>
  <c r="BD287" i="1"/>
  <c r="AP287" i="1"/>
  <c r="BI287" i="1" s="1"/>
  <c r="AO287" i="1"/>
  <c r="AL287" i="1"/>
  <c r="AK287" i="1"/>
  <c r="AJ287" i="1"/>
  <c r="AG287" i="1"/>
  <c r="AF287" i="1"/>
  <c r="AE287" i="1"/>
  <c r="AD287" i="1"/>
  <c r="AC287" i="1"/>
  <c r="AB287" i="1"/>
  <c r="Z287" i="1"/>
  <c r="O287" i="1"/>
  <c r="BF287" i="1" s="1"/>
  <c r="L287" i="1"/>
  <c r="M287" i="1" s="1"/>
  <c r="BW285" i="1"/>
  <c r="BJ285" i="1"/>
  <c r="AH285" i="1" s="1"/>
  <c r="BF285" i="1"/>
  <c r="BD285" i="1"/>
  <c r="AP285" i="1"/>
  <c r="AO285" i="1"/>
  <c r="J285" i="1" s="1"/>
  <c r="AK285" i="1"/>
  <c r="AJ285" i="1"/>
  <c r="AG285" i="1"/>
  <c r="AF285" i="1"/>
  <c r="AE285" i="1"/>
  <c r="AD285" i="1"/>
  <c r="AC285" i="1"/>
  <c r="AB285" i="1"/>
  <c r="Z285" i="1"/>
  <c r="O285" i="1"/>
  <c r="L285" i="1"/>
  <c r="M285" i="1" s="1"/>
  <c r="BW283" i="1"/>
  <c r="BJ283" i="1"/>
  <c r="AH283" i="1" s="1"/>
  <c r="BI283" i="1"/>
  <c r="BD283" i="1"/>
  <c r="AP283" i="1"/>
  <c r="K283" i="1" s="1"/>
  <c r="AO283" i="1"/>
  <c r="BH283" i="1" s="1"/>
  <c r="AK283" i="1"/>
  <c r="AJ283" i="1"/>
  <c r="AG283" i="1"/>
  <c r="AF283" i="1"/>
  <c r="AE283" i="1"/>
  <c r="AD283" i="1"/>
  <c r="AC283" i="1"/>
  <c r="AB283" i="1"/>
  <c r="Z283" i="1"/>
  <c r="O283" i="1"/>
  <c r="BF283" i="1" s="1"/>
  <c r="L283" i="1"/>
  <c r="BW281" i="1"/>
  <c r="BJ281" i="1"/>
  <c r="AH281" i="1" s="1"/>
  <c r="BD281" i="1"/>
  <c r="AP281" i="1"/>
  <c r="BI281" i="1" s="1"/>
  <c r="AO281" i="1"/>
  <c r="BH281" i="1" s="1"/>
  <c r="AL281" i="1"/>
  <c r="AK281" i="1"/>
  <c r="AJ281" i="1"/>
  <c r="AG281" i="1"/>
  <c r="AF281" i="1"/>
  <c r="AE281" i="1"/>
  <c r="AD281" i="1"/>
  <c r="AC281" i="1"/>
  <c r="AB281" i="1"/>
  <c r="Z281" i="1"/>
  <c r="O281" i="1"/>
  <c r="BF281" i="1" s="1"/>
  <c r="M281" i="1"/>
  <c r="L281" i="1"/>
  <c r="J281" i="1"/>
  <c r="BW279" i="1"/>
  <c r="BJ279" i="1"/>
  <c r="AH279" i="1" s="1"/>
  <c r="BD279" i="1"/>
  <c r="AP279" i="1"/>
  <c r="K279" i="1" s="1"/>
  <c r="AO279" i="1"/>
  <c r="BH279" i="1" s="1"/>
  <c r="AL279" i="1"/>
  <c r="AK279" i="1"/>
  <c r="AJ279" i="1"/>
  <c r="AG279" i="1"/>
  <c r="AF279" i="1"/>
  <c r="AE279" i="1"/>
  <c r="AD279" i="1"/>
  <c r="AC279" i="1"/>
  <c r="AB279" i="1"/>
  <c r="Z279" i="1"/>
  <c r="O279" i="1"/>
  <c r="BF279" i="1" s="1"/>
  <c r="L279" i="1"/>
  <c r="M279" i="1" s="1"/>
  <c r="BW277" i="1"/>
  <c r="BJ277" i="1"/>
  <c r="AH277" i="1" s="1"/>
  <c r="BI277" i="1"/>
  <c r="BF277" i="1"/>
  <c r="BD277" i="1"/>
  <c r="AP277" i="1"/>
  <c r="AX277" i="1" s="1"/>
  <c r="AO277" i="1"/>
  <c r="AK277" i="1"/>
  <c r="AJ277" i="1"/>
  <c r="AG277" i="1"/>
  <c r="AF277" i="1"/>
  <c r="AE277" i="1"/>
  <c r="AD277" i="1"/>
  <c r="AC277" i="1"/>
  <c r="AB277" i="1"/>
  <c r="Z277" i="1"/>
  <c r="O277" i="1"/>
  <c r="L277" i="1"/>
  <c r="AL277" i="1" s="1"/>
  <c r="BW275" i="1"/>
  <c r="BJ275" i="1"/>
  <c r="AH275" i="1" s="1"/>
  <c r="BF275" i="1"/>
  <c r="BD275" i="1"/>
  <c r="AX275" i="1"/>
  <c r="AW275" i="1"/>
  <c r="BC275" i="1" s="1"/>
  <c r="AP275" i="1"/>
  <c r="BI275" i="1" s="1"/>
  <c r="AO275" i="1"/>
  <c r="BH275" i="1" s="1"/>
  <c r="AK275" i="1"/>
  <c r="AJ275" i="1"/>
  <c r="AG275" i="1"/>
  <c r="AF275" i="1"/>
  <c r="AE275" i="1"/>
  <c r="AD275" i="1"/>
  <c r="AC275" i="1"/>
  <c r="AB275" i="1"/>
  <c r="Z275" i="1"/>
  <c r="O275" i="1"/>
  <c r="L275" i="1"/>
  <c r="K275" i="1"/>
  <c r="J275" i="1"/>
  <c r="BW273" i="1"/>
  <c r="BJ273" i="1"/>
  <c r="AH273" i="1" s="1"/>
  <c r="BD273" i="1"/>
  <c r="AP273" i="1"/>
  <c r="AX273" i="1" s="1"/>
  <c r="AO273" i="1"/>
  <c r="AL273" i="1"/>
  <c r="AK273" i="1"/>
  <c r="AJ273" i="1"/>
  <c r="AG273" i="1"/>
  <c r="AF273" i="1"/>
  <c r="AE273" i="1"/>
  <c r="AD273" i="1"/>
  <c r="AC273" i="1"/>
  <c r="AB273" i="1"/>
  <c r="Z273" i="1"/>
  <c r="O273" i="1"/>
  <c r="BF273" i="1" s="1"/>
  <c r="L273" i="1"/>
  <c r="M273" i="1" s="1"/>
  <c r="BW271" i="1"/>
  <c r="BJ271" i="1"/>
  <c r="AH271" i="1" s="1"/>
  <c r="BD271" i="1"/>
  <c r="AP271" i="1"/>
  <c r="AO271" i="1"/>
  <c r="AK271" i="1"/>
  <c r="AJ271" i="1"/>
  <c r="AG271" i="1"/>
  <c r="AF271" i="1"/>
  <c r="AE271" i="1"/>
  <c r="AD271" i="1"/>
  <c r="AC271" i="1"/>
  <c r="AB271" i="1"/>
  <c r="Z271" i="1"/>
  <c r="O271" i="1"/>
  <c r="BF271" i="1" s="1"/>
  <c r="L271" i="1"/>
  <c r="AL271" i="1" s="1"/>
  <c r="J271" i="1"/>
  <c r="BW269" i="1"/>
  <c r="BJ269" i="1"/>
  <c r="BF269" i="1"/>
  <c r="BD269" i="1"/>
  <c r="AP269" i="1"/>
  <c r="AO269" i="1"/>
  <c r="AW269" i="1" s="1"/>
  <c r="AK269" i="1"/>
  <c r="AJ269" i="1"/>
  <c r="AH269" i="1"/>
  <c r="AG269" i="1"/>
  <c r="AF269" i="1"/>
  <c r="AE269" i="1"/>
  <c r="AD269" i="1"/>
  <c r="AC269" i="1"/>
  <c r="AB269" i="1"/>
  <c r="Z269" i="1"/>
  <c r="O269" i="1"/>
  <c r="L269" i="1"/>
  <c r="AL269" i="1" s="1"/>
  <c r="J269" i="1"/>
  <c r="BW267" i="1"/>
  <c r="BJ267" i="1"/>
  <c r="AH267" i="1" s="1"/>
  <c r="BD267" i="1"/>
  <c r="AX267" i="1"/>
  <c r="AW267" i="1"/>
  <c r="AP267" i="1"/>
  <c r="BI267" i="1" s="1"/>
  <c r="AO267" i="1"/>
  <c r="BH267" i="1" s="1"/>
  <c r="AK267" i="1"/>
  <c r="AJ267" i="1"/>
  <c r="AG267" i="1"/>
  <c r="AF267" i="1"/>
  <c r="AE267" i="1"/>
  <c r="AD267" i="1"/>
  <c r="AC267" i="1"/>
  <c r="AB267" i="1"/>
  <c r="Z267" i="1"/>
  <c r="O267" i="1"/>
  <c r="BF267" i="1" s="1"/>
  <c r="M267" i="1"/>
  <c r="L267" i="1"/>
  <c r="AL267" i="1" s="1"/>
  <c r="K267" i="1"/>
  <c r="J267" i="1"/>
  <c r="BW265" i="1"/>
  <c r="BJ265" i="1"/>
  <c r="AH265" i="1" s="1"/>
  <c r="BD265" i="1"/>
  <c r="AP265" i="1"/>
  <c r="K265" i="1" s="1"/>
  <c r="AO265" i="1"/>
  <c r="BH265" i="1" s="1"/>
  <c r="AK265" i="1"/>
  <c r="AJ265" i="1"/>
  <c r="AG265" i="1"/>
  <c r="AF265" i="1"/>
  <c r="AE265" i="1"/>
  <c r="AD265" i="1"/>
  <c r="AC265" i="1"/>
  <c r="AB265" i="1"/>
  <c r="Z265" i="1"/>
  <c r="O265" i="1"/>
  <c r="BF265" i="1" s="1"/>
  <c r="L265" i="1"/>
  <c r="AL265" i="1" s="1"/>
  <c r="BW263" i="1"/>
  <c r="BJ263" i="1"/>
  <c r="AH263" i="1" s="1"/>
  <c r="BD263" i="1"/>
  <c r="AP263" i="1"/>
  <c r="AO263" i="1"/>
  <c r="BH263" i="1" s="1"/>
  <c r="AK263" i="1"/>
  <c r="AJ263" i="1"/>
  <c r="AG263" i="1"/>
  <c r="AF263" i="1"/>
  <c r="AE263" i="1"/>
  <c r="AD263" i="1"/>
  <c r="AC263" i="1"/>
  <c r="AB263" i="1"/>
  <c r="Z263" i="1"/>
  <c r="O263" i="1"/>
  <c r="BF263" i="1" s="1"/>
  <c r="L263" i="1"/>
  <c r="AL263" i="1" s="1"/>
  <c r="J263" i="1"/>
  <c r="BW261" i="1"/>
  <c r="BJ261" i="1"/>
  <c r="AH261" i="1" s="1"/>
  <c r="BF261" i="1"/>
  <c r="BD261" i="1"/>
  <c r="AP261" i="1"/>
  <c r="AO261" i="1"/>
  <c r="AL261" i="1"/>
  <c r="AK261" i="1"/>
  <c r="AJ261" i="1"/>
  <c r="AG261" i="1"/>
  <c r="AF261" i="1"/>
  <c r="AE261" i="1"/>
  <c r="AD261" i="1"/>
  <c r="AC261" i="1"/>
  <c r="AB261" i="1"/>
  <c r="Z261" i="1"/>
  <c r="O261" i="1"/>
  <c r="L261" i="1"/>
  <c r="M261" i="1" s="1"/>
  <c r="BW259" i="1"/>
  <c r="BJ259" i="1"/>
  <c r="AH259" i="1" s="1"/>
  <c r="BD259" i="1"/>
  <c r="AP259" i="1"/>
  <c r="BI259" i="1" s="1"/>
  <c r="AO259" i="1"/>
  <c r="J259" i="1" s="1"/>
  <c r="AK259" i="1"/>
  <c r="AJ259" i="1"/>
  <c r="AG259" i="1"/>
  <c r="AF259" i="1"/>
  <c r="AE259" i="1"/>
  <c r="AD259" i="1"/>
  <c r="AC259" i="1"/>
  <c r="AB259" i="1"/>
  <c r="Z259" i="1"/>
  <c r="O259" i="1"/>
  <c r="BF259" i="1" s="1"/>
  <c r="L259" i="1"/>
  <c r="BW257" i="1"/>
  <c r="BJ257" i="1"/>
  <c r="AH257" i="1" s="1"/>
  <c r="BD257" i="1"/>
  <c r="AP257" i="1"/>
  <c r="AX257" i="1" s="1"/>
  <c r="AO257" i="1"/>
  <c r="BH257" i="1" s="1"/>
  <c r="AK257" i="1"/>
  <c r="AJ257" i="1"/>
  <c r="AG257" i="1"/>
  <c r="AF257" i="1"/>
  <c r="AE257" i="1"/>
  <c r="AD257" i="1"/>
  <c r="AC257" i="1"/>
  <c r="AB257" i="1"/>
  <c r="Z257" i="1"/>
  <c r="O257" i="1"/>
  <c r="BF257" i="1" s="1"/>
  <c r="L257" i="1"/>
  <c r="AL257" i="1" s="1"/>
  <c r="BW255" i="1"/>
  <c r="BJ255" i="1"/>
  <c r="AH255" i="1" s="1"/>
  <c r="BD255" i="1"/>
  <c r="AP255" i="1"/>
  <c r="BI255" i="1" s="1"/>
  <c r="AO255" i="1"/>
  <c r="J255" i="1" s="1"/>
  <c r="AL255" i="1"/>
  <c r="AK255" i="1"/>
  <c r="AJ255" i="1"/>
  <c r="AG255" i="1"/>
  <c r="AF255" i="1"/>
  <c r="AE255" i="1"/>
  <c r="AD255" i="1"/>
  <c r="AC255" i="1"/>
  <c r="AB255" i="1"/>
  <c r="Z255" i="1"/>
  <c r="O255" i="1"/>
  <c r="BF255" i="1" s="1"/>
  <c r="L255" i="1"/>
  <c r="M255" i="1" s="1"/>
  <c r="BW253" i="1"/>
  <c r="BJ253" i="1"/>
  <c r="AH253" i="1" s="1"/>
  <c r="BH253" i="1"/>
  <c r="BF253" i="1"/>
  <c r="BD253" i="1"/>
  <c r="AP253" i="1"/>
  <c r="AO253" i="1"/>
  <c r="AW253" i="1" s="1"/>
  <c r="AK253" i="1"/>
  <c r="AJ253" i="1"/>
  <c r="AG253" i="1"/>
  <c r="AF253" i="1"/>
  <c r="AE253" i="1"/>
  <c r="AD253" i="1"/>
  <c r="AC253" i="1"/>
  <c r="AB253" i="1"/>
  <c r="Z253" i="1"/>
  <c r="O253" i="1"/>
  <c r="L253" i="1"/>
  <c r="AL253" i="1" s="1"/>
  <c r="BW251" i="1"/>
  <c r="BJ251" i="1"/>
  <c r="AH251" i="1" s="1"/>
  <c r="BD251" i="1"/>
  <c r="AP251" i="1"/>
  <c r="BI251" i="1" s="1"/>
  <c r="AO251" i="1"/>
  <c r="BH251" i="1" s="1"/>
  <c r="AK251" i="1"/>
  <c r="AJ251" i="1"/>
  <c r="AG251" i="1"/>
  <c r="AF251" i="1"/>
  <c r="AE251" i="1"/>
  <c r="AD251" i="1"/>
  <c r="AC251" i="1"/>
  <c r="AB251" i="1"/>
  <c r="Z251" i="1"/>
  <c r="O251" i="1"/>
  <c r="BF251" i="1" s="1"/>
  <c r="L251" i="1"/>
  <c r="AL251" i="1" s="1"/>
  <c r="BW249" i="1"/>
  <c r="BJ249" i="1"/>
  <c r="AH249" i="1" s="1"/>
  <c r="BH249" i="1"/>
  <c r="BD249" i="1"/>
  <c r="AW249" i="1"/>
  <c r="AP249" i="1"/>
  <c r="BI249" i="1" s="1"/>
  <c r="AO249" i="1"/>
  <c r="J249" i="1" s="1"/>
  <c r="AK249" i="1"/>
  <c r="AJ249" i="1"/>
  <c r="AG249" i="1"/>
  <c r="AF249" i="1"/>
  <c r="AE249" i="1"/>
  <c r="AD249" i="1"/>
  <c r="AC249" i="1"/>
  <c r="AB249" i="1"/>
  <c r="Z249" i="1"/>
  <c r="O249" i="1"/>
  <c r="BF249" i="1" s="1"/>
  <c r="L249" i="1"/>
  <c r="M249" i="1" s="1"/>
  <c r="BW247" i="1"/>
  <c r="BJ247" i="1"/>
  <c r="AH247" i="1" s="1"/>
  <c r="BD247" i="1"/>
  <c r="AX247" i="1"/>
  <c r="AW247" i="1"/>
  <c r="BC247" i="1" s="1"/>
  <c r="AP247" i="1"/>
  <c r="BI247" i="1" s="1"/>
  <c r="AO247" i="1"/>
  <c r="BH247" i="1" s="1"/>
  <c r="AK247" i="1"/>
  <c r="AJ247" i="1"/>
  <c r="AG247" i="1"/>
  <c r="AF247" i="1"/>
  <c r="AE247" i="1"/>
  <c r="AD247" i="1"/>
  <c r="AC247" i="1"/>
  <c r="AB247" i="1"/>
  <c r="Z247" i="1"/>
  <c r="O247" i="1"/>
  <c r="BF247" i="1" s="1"/>
  <c r="L247" i="1"/>
  <c r="AL247" i="1" s="1"/>
  <c r="K247" i="1"/>
  <c r="J247" i="1"/>
  <c r="BW245" i="1"/>
  <c r="BJ245" i="1"/>
  <c r="BF245" i="1"/>
  <c r="BD245" i="1"/>
  <c r="AP245" i="1"/>
  <c r="AX245" i="1" s="1"/>
  <c r="AO245" i="1"/>
  <c r="AL245" i="1"/>
  <c r="AK245" i="1"/>
  <c r="AJ245" i="1"/>
  <c r="AH245" i="1"/>
  <c r="AG245" i="1"/>
  <c r="AF245" i="1"/>
  <c r="AE245" i="1"/>
  <c r="AD245" i="1"/>
  <c r="AC245" i="1"/>
  <c r="AB245" i="1"/>
  <c r="Z245" i="1"/>
  <c r="O245" i="1"/>
  <c r="L245" i="1"/>
  <c r="BW243" i="1"/>
  <c r="BJ243" i="1"/>
  <c r="AH243" i="1" s="1"/>
  <c r="BF243" i="1"/>
  <c r="BD243" i="1"/>
  <c r="AP243" i="1"/>
  <c r="K243" i="1" s="1"/>
  <c r="AO243" i="1"/>
  <c r="J243" i="1" s="1"/>
  <c r="AK243" i="1"/>
  <c r="AJ243" i="1"/>
  <c r="AG243" i="1"/>
  <c r="AF243" i="1"/>
  <c r="AE243" i="1"/>
  <c r="AD243" i="1"/>
  <c r="AC243" i="1"/>
  <c r="AB243" i="1"/>
  <c r="Z243" i="1"/>
  <c r="O243" i="1"/>
  <c r="L243" i="1"/>
  <c r="AL243" i="1" s="1"/>
  <c r="BW241" i="1"/>
  <c r="BJ241" i="1"/>
  <c r="AH241" i="1" s="1"/>
  <c r="BI241" i="1"/>
  <c r="BF241" i="1"/>
  <c r="BD241" i="1"/>
  <c r="AP241" i="1"/>
  <c r="AX241" i="1" s="1"/>
  <c r="AO241" i="1"/>
  <c r="BH241" i="1" s="1"/>
  <c r="AL241" i="1"/>
  <c r="AK241" i="1"/>
  <c r="AJ241" i="1"/>
  <c r="AG241" i="1"/>
  <c r="AF241" i="1"/>
  <c r="AE241" i="1"/>
  <c r="AD241" i="1"/>
  <c r="AC241" i="1"/>
  <c r="AB241" i="1"/>
  <c r="Z241" i="1"/>
  <c r="O241" i="1"/>
  <c r="L241" i="1"/>
  <c r="M241" i="1" s="1"/>
  <c r="K241" i="1"/>
  <c r="BW239" i="1"/>
  <c r="BJ239" i="1"/>
  <c r="AH239" i="1" s="1"/>
  <c r="BD239" i="1"/>
  <c r="AP239" i="1"/>
  <c r="BI239" i="1" s="1"/>
  <c r="AO239" i="1"/>
  <c r="BH239" i="1" s="1"/>
  <c r="AK239" i="1"/>
  <c r="AJ239" i="1"/>
  <c r="AG239" i="1"/>
  <c r="AF239" i="1"/>
  <c r="AE239" i="1"/>
  <c r="AD239" i="1"/>
  <c r="AC239" i="1"/>
  <c r="AB239" i="1"/>
  <c r="Z239" i="1"/>
  <c r="O239" i="1"/>
  <c r="BF239" i="1" s="1"/>
  <c r="L239" i="1"/>
  <c r="AL239" i="1" s="1"/>
  <c r="BW237" i="1"/>
  <c r="BJ237" i="1"/>
  <c r="AH237" i="1" s="1"/>
  <c r="BI237" i="1"/>
  <c r="BF237" i="1"/>
  <c r="BD237" i="1"/>
  <c r="AP237" i="1"/>
  <c r="AX237" i="1" s="1"/>
  <c r="AO237" i="1"/>
  <c r="AK237" i="1"/>
  <c r="AJ237" i="1"/>
  <c r="AG237" i="1"/>
  <c r="AF237" i="1"/>
  <c r="AE237" i="1"/>
  <c r="AD237" i="1"/>
  <c r="AC237" i="1"/>
  <c r="AB237" i="1"/>
  <c r="Z237" i="1"/>
  <c r="O237" i="1"/>
  <c r="L237" i="1"/>
  <c r="M237" i="1" s="1"/>
  <c r="K237" i="1"/>
  <c r="BW235" i="1"/>
  <c r="BJ235" i="1"/>
  <c r="BD235" i="1"/>
  <c r="AP235" i="1"/>
  <c r="BI235" i="1" s="1"/>
  <c r="AO235" i="1"/>
  <c r="BH235" i="1" s="1"/>
  <c r="AK235" i="1"/>
  <c r="AJ235" i="1"/>
  <c r="AH235" i="1"/>
  <c r="AG235" i="1"/>
  <c r="AF235" i="1"/>
  <c r="AE235" i="1"/>
  <c r="AD235" i="1"/>
  <c r="AC235" i="1"/>
  <c r="AB235" i="1"/>
  <c r="Z235" i="1"/>
  <c r="O235" i="1"/>
  <c r="BF235" i="1" s="1"/>
  <c r="L235" i="1"/>
  <c r="AL235" i="1" s="1"/>
  <c r="BW233" i="1"/>
  <c r="BJ233" i="1"/>
  <c r="AH233" i="1" s="1"/>
  <c r="BD233" i="1"/>
  <c r="AP233" i="1"/>
  <c r="AX233" i="1" s="1"/>
  <c r="AO233" i="1"/>
  <c r="BH233" i="1" s="1"/>
  <c r="AL233" i="1"/>
  <c r="AK233" i="1"/>
  <c r="AJ233" i="1"/>
  <c r="AG233" i="1"/>
  <c r="AF233" i="1"/>
  <c r="AE233" i="1"/>
  <c r="AD233" i="1"/>
  <c r="AC233" i="1"/>
  <c r="AB233" i="1"/>
  <c r="Z233" i="1"/>
  <c r="O233" i="1"/>
  <c r="BF233" i="1" s="1"/>
  <c r="L233" i="1"/>
  <c r="M233" i="1" s="1"/>
  <c r="BW231" i="1"/>
  <c r="BJ231" i="1"/>
  <c r="AH231" i="1" s="1"/>
  <c r="BD231" i="1"/>
  <c r="AP231" i="1"/>
  <c r="BI231" i="1" s="1"/>
  <c r="AO231" i="1"/>
  <c r="BH231" i="1" s="1"/>
  <c r="AK231" i="1"/>
  <c r="AJ231" i="1"/>
  <c r="AG231" i="1"/>
  <c r="AF231" i="1"/>
  <c r="AE231" i="1"/>
  <c r="AD231" i="1"/>
  <c r="AC231" i="1"/>
  <c r="AB231" i="1"/>
  <c r="Z231" i="1"/>
  <c r="O231" i="1"/>
  <c r="BF231" i="1" s="1"/>
  <c r="L231" i="1"/>
  <c r="AL231" i="1" s="1"/>
  <c r="BW229" i="1"/>
  <c r="BJ229" i="1"/>
  <c r="AH229" i="1" s="1"/>
  <c r="BI229" i="1"/>
  <c r="BF229" i="1"/>
  <c r="BD229" i="1"/>
  <c r="AP229" i="1"/>
  <c r="AX229" i="1" s="1"/>
  <c r="AO229" i="1"/>
  <c r="AK229" i="1"/>
  <c r="AJ229" i="1"/>
  <c r="AG229" i="1"/>
  <c r="AF229" i="1"/>
  <c r="AE229" i="1"/>
  <c r="AD229" i="1"/>
  <c r="AC229" i="1"/>
  <c r="AB229" i="1"/>
  <c r="Z229" i="1"/>
  <c r="O229" i="1"/>
  <c r="L229" i="1"/>
  <c r="M229" i="1" s="1"/>
  <c r="K229" i="1"/>
  <c r="BW227" i="1"/>
  <c r="BJ227" i="1"/>
  <c r="BD227" i="1"/>
  <c r="AP227" i="1"/>
  <c r="BI227" i="1" s="1"/>
  <c r="AO227" i="1"/>
  <c r="J227" i="1" s="1"/>
  <c r="AK227" i="1"/>
  <c r="AJ227" i="1"/>
  <c r="AH227" i="1"/>
  <c r="AG227" i="1"/>
  <c r="AF227" i="1"/>
  <c r="AE227" i="1"/>
  <c r="AD227" i="1"/>
  <c r="AC227" i="1"/>
  <c r="AB227" i="1"/>
  <c r="Z227" i="1"/>
  <c r="O227" i="1"/>
  <c r="BF227" i="1" s="1"/>
  <c r="L227" i="1"/>
  <c r="AL227" i="1" s="1"/>
  <c r="BW225" i="1"/>
  <c r="BJ225" i="1"/>
  <c r="AH225" i="1" s="1"/>
  <c r="BD225" i="1"/>
  <c r="AP225" i="1"/>
  <c r="BI225" i="1" s="1"/>
  <c r="AO225" i="1"/>
  <c r="BH225" i="1" s="1"/>
  <c r="AL225" i="1"/>
  <c r="AK225" i="1"/>
  <c r="AJ225" i="1"/>
  <c r="AG225" i="1"/>
  <c r="AF225" i="1"/>
  <c r="AE225" i="1"/>
  <c r="AD225" i="1"/>
  <c r="AC225" i="1"/>
  <c r="AB225" i="1"/>
  <c r="Z225" i="1"/>
  <c r="O225" i="1"/>
  <c r="BF225" i="1" s="1"/>
  <c r="L225" i="1"/>
  <c r="M225" i="1" s="1"/>
  <c r="BW223" i="1"/>
  <c r="BJ223" i="1"/>
  <c r="AH223" i="1" s="1"/>
  <c r="BD223" i="1"/>
  <c r="AP223" i="1"/>
  <c r="AO223" i="1"/>
  <c r="J223" i="1" s="1"/>
  <c r="AL223" i="1"/>
  <c r="AK223" i="1"/>
  <c r="AJ223" i="1"/>
  <c r="AG223" i="1"/>
  <c r="AF223" i="1"/>
  <c r="AE223" i="1"/>
  <c r="AD223" i="1"/>
  <c r="AC223" i="1"/>
  <c r="AB223" i="1"/>
  <c r="Z223" i="1"/>
  <c r="O223" i="1"/>
  <c r="BF223" i="1" s="1"/>
  <c r="L223" i="1"/>
  <c r="BW221" i="1"/>
  <c r="BJ221" i="1"/>
  <c r="AH221" i="1" s="1"/>
  <c r="BF221" i="1"/>
  <c r="BD221" i="1"/>
  <c r="AP221" i="1"/>
  <c r="AO221" i="1"/>
  <c r="AK221" i="1"/>
  <c r="AJ221" i="1"/>
  <c r="AG221" i="1"/>
  <c r="AF221" i="1"/>
  <c r="AE221" i="1"/>
  <c r="AD221" i="1"/>
  <c r="AC221" i="1"/>
  <c r="AB221" i="1"/>
  <c r="Z221" i="1"/>
  <c r="O221" i="1"/>
  <c r="L221" i="1"/>
  <c r="K221" i="1"/>
  <c r="BW219" i="1"/>
  <c r="M219" i="1" s="1"/>
  <c r="BJ219" i="1"/>
  <c r="AH219" i="1" s="1"/>
  <c r="BD219" i="1"/>
  <c r="AP219" i="1"/>
  <c r="BI219" i="1" s="1"/>
  <c r="AO219" i="1"/>
  <c r="J219" i="1" s="1"/>
  <c r="AK219" i="1"/>
  <c r="AJ219" i="1"/>
  <c r="AG219" i="1"/>
  <c r="AF219" i="1"/>
  <c r="AE219" i="1"/>
  <c r="AD219" i="1"/>
  <c r="AC219" i="1"/>
  <c r="AB219" i="1"/>
  <c r="Z219" i="1"/>
  <c r="O219" i="1"/>
  <c r="BF219" i="1" s="1"/>
  <c r="L219" i="1"/>
  <c r="AL219" i="1" s="1"/>
  <c r="BW217" i="1"/>
  <c r="BJ217" i="1"/>
  <c r="AH217" i="1" s="1"/>
  <c r="BF217" i="1"/>
  <c r="BD217" i="1"/>
  <c r="AP217" i="1"/>
  <c r="AX217" i="1" s="1"/>
  <c r="AO217" i="1"/>
  <c r="BH217" i="1" s="1"/>
  <c r="AL217" i="1"/>
  <c r="AK217" i="1"/>
  <c r="AJ217" i="1"/>
  <c r="AG217" i="1"/>
  <c r="AF217" i="1"/>
  <c r="AE217" i="1"/>
  <c r="AD217" i="1"/>
  <c r="AC217" i="1"/>
  <c r="AB217" i="1"/>
  <c r="Z217" i="1"/>
  <c r="O217" i="1"/>
  <c r="L217" i="1"/>
  <c r="M217" i="1" s="1"/>
  <c r="BW215" i="1"/>
  <c r="BJ215" i="1"/>
  <c r="AH215" i="1" s="1"/>
  <c r="BD215" i="1"/>
  <c r="AP215" i="1"/>
  <c r="BI215" i="1" s="1"/>
  <c r="AO215" i="1"/>
  <c r="AL215" i="1"/>
  <c r="AK215" i="1"/>
  <c r="AJ215" i="1"/>
  <c r="AG215" i="1"/>
  <c r="AF215" i="1"/>
  <c r="AE215" i="1"/>
  <c r="AD215" i="1"/>
  <c r="AC215" i="1"/>
  <c r="AB215" i="1"/>
  <c r="Z215" i="1"/>
  <c r="O215" i="1"/>
  <c r="BF215" i="1" s="1"/>
  <c r="L215" i="1"/>
  <c r="M215" i="1" s="1"/>
  <c r="BW213" i="1"/>
  <c r="BJ213" i="1"/>
  <c r="AH213" i="1" s="1"/>
  <c r="BH213" i="1"/>
  <c r="BF213" i="1"/>
  <c r="BD213" i="1"/>
  <c r="AP213" i="1"/>
  <c r="AO213" i="1"/>
  <c r="AW213" i="1" s="1"/>
  <c r="AK213" i="1"/>
  <c r="AJ213" i="1"/>
  <c r="AG213" i="1"/>
  <c r="AF213" i="1"/>
  <c r="AE213" i="1"/>
  <c r="AD213" i="1"/>
  <c r="AC213" i="1"/>
  <c r="AB213" i="1"/>
  <c r="Z213" i="1"/>
  <c r="O213" i="1"/>
  <c r="L213" i="1"/>
  <c r="AL213" i="1" s="1"/>
  <c r="K213" i="1"/>
  <c r="BW211" i="1"/>
  <c r="BJ211" i="1"/>
  <c r="AH211" i="1" s="1"/>
  <c r="BF211" i="1"/>
  <c r="BD211" i="1"/>
  <c r="AP211" i="1"/>
  <c r="AX211" i="1" s="1"/>
  <c r="AO211" i="1"/>
  <c r="BH211" i="1" s="1"/>
  <c r="AK211" i="1"/>
  <c r="AJ211" i="1"/>
  <c r="AG211" i="1"/>
  <c r="AF211" i="1"/>
  <c r="AE211" i="1"/>
  <c r="AD211" i="1"/>
  <c r="AC211" i="1"/>
  <c r="AB211" i="1"/>
  <c r="Z211" i="1"/>
  <c r="O211" i="1"/>
  <c r="L211" i="1"/>
  <c r="AL211" i="1" s="1"/>
  <c r="BW209" i="1"/>
  <c r="BJ209" i="1"/>
  <c r="AH209" i="1" s="1"/>
  <c r="BH209" i="1"/>
  <c r="BD209" i="1"/>
  <c r="AW209" i="1"/>
  <c r="AP209" i="1"/>
  <c r="K209" i="1" s="1"/>
  <c r="AO209" i="1"/>
  <c r="AK209" i="1"/>
  <c r="AJ209" i="1"/>
  <c r="AG209" i="1"/>
  <c r="AF209" i="1"/>
  <c r="AE209" i="1"/>
  <c r="AD209" i="1"/>
  <c r="AC209" i="1"/>
  <c r="AB209" i="1"/>
  <c r="Z209" i="1"/>
  <c r="O209" i="1"/>
  <c r="BF209" i="1" s="1"/>
  <c r="L209" i="1"/>
  <c r="AL209" i="1" s="1"/>
  <c r="J209" i="1"/>
  <c r="BW207" i="1"/>
  <c r="BJ207" i="1"/>
  <c r="AH207" i="1" s="1"/>
  <c r="BD207" i="1"/>
  <c r="AX207" i="1"/>
  <c r="AP207" i="1"/>
  <c r="BI207" i="1" s="1"/>
  <c r="AO207" i="1"/>
  <c r="J207" i="1" s="1"/>
  <c r="AK207" i="1"/>
  <c r="AJ207" i="1"/>
  <c r="AG207" i="1"/>
  <c r="AF207" i="1"/>
  <c r="AE207" i="1"/>
  <c r="AD207" i="1"/>
  <c r="AC207" i="1"/>
  <c r="AB207" i="1"/>
  <c r="Z207" i="1"/>
  <c r="O207" i="1"/>
  <c r="BF207" i="1" s="1"/>
  <c r="L207" i="1"/>
  <c r="M207" i="1" s="1"/>
  <c r="K207" i="1"/>
  <c r="BW205" i="1"/>
  <c r="BJ205" i="1"/>
  <c r="AH205" i="1" s="1"/>
  <c r="BF205" i="1"/>
  <c r="BD205" i="1"/>
  <c r="AP205" i="1"/>
  <c r="AX205" i="1" s="1"/>
  <c r="AO205" i="1"/>
  <c r="AW205" i="1" s="1"/>
  <c r="BC205" i="1" s="1"/>
  <c r="AL205" i="1"/>
  <c r="AK205" i="1"/>
  <c r="AJ205" i="1"/>
  <c r="AG205" i="1"/>
  <c r="AF205" i="1"/>
  <c r="AE205" i="1"/>
  <c r="AD205" i="1"/>
  <c r="AC205" i="1"/>
  <c r="AB205" i="1"/>
  <c r="Z205" i="1"/>
  <c r="O205" i="1"/>
  <c r="L205" i="1"/>
  <c r="BW203" i="1"/>
  <c r="BJ203" i="1"/>
  <c r="AH203" i="1" s="1"/>
  <c r="BI203" i="1"/>
  <c r="BH203" i="1"/>
  <c r="BF203" i="1"/>
  <c r="BD203" i="1"/>
  <c r="AX203" i="1"/>
  <c r="AW203" i="1"/>
  <c r="BC203" i="1" s="1"/>
  <c r="AV203" i="1"/>
  <c r="AP203" i="1"/>
  <c r="AO203" i="1"/>
  <c r="AK203" i="1"/>
  <c r="AJ203" i="1"/>
  <c r="AG203" i="1"/>
  <c r="AF203" i="1"/>
  <c r="AE203" i="1"/>
  <c r="AD203" i="1"/>
  <c r="AC203" i="1"/>
  <c r="AB203" i="1"/>
  <c r="Z203" i="1"/>
  <c r="O203" i="1"/>
  <c r="L203" i="1"/>
  <c r="AL203" i="1" s="1"/>
  <c r="K203" i="1"/>
  <c r="J203" i="1"/>
  <c r="BW201" i="1"/>
  <c r="BJ201" i="1"/>
  <c r="AH201" i="1" s="1"/>
  <c r="BF201" i="1"/>
  <c r="BD201" i="1"/>
  <c r="AP201" i="1"/>
  <c r="BI201" i="1" s="1"/>
  <c r="AO201" i="1"/>
  <c r="BH201" i="1" s="1"/>
  <c r="AL201" i="1"/>
  <c r="AK201" i="1"/>
  <c r="AJ201" i="1"/>
  <c r="AG201" i="1"/>
  <c r="AF201" i="1"/>
  <c r="AE201" i="1"/>
  <c r="AD201" i="1"/>
  <c r="AC201" i="1"/>
  <c r="AB201" i="1"/>
  <c r="Z201" i="1"/>
  <c r="O201" i="1"/>
  <c r="L201" i="1"/>
  <c r="M201" i="1" s="1"/>
  <c r="BW199" i="1"/>
  <c r="BJ199" i="1"/>
  <c r="AH199" i="1" s="1"/>
  <c r="BD199" i="1"/>
  <c r="AP199" i="1"/>
  <c r="BI199" i="1" s="1"/>
  <c r="AO199" i="1"/>
  <c r="BH199" i="1" s="1"/>
  <c r="AL199" i="1"/>
  <c r="AK199" i="1"/>
  <c r="AJ199" i="1"/>
  <c r="AG199" i="1"/>
  <c r="AF199" i="1"/>
  <c r="AE199" i="1"/>
  <c r="AD199" i="1"/>
  <c r="AC199" i="1"/>
  <c r="AB199" i="1"/>
  <c r="Z199" i="1"/>
  <c r="O199" i="1"/>
  <c r="BF199" i="1" s="1"/>
  <c r="L199" i="1"/>
  <c r="M199" i="1" s="1"/>
  <c r="BW197" i="1"/>
  <c r="BJ197" i="1"/>
  <c r="AH197" i="1" s="1"/>
  <c r="BF197" i="1"/>
  <c r="BD197" i="1"/>
  <c r="AP197" i="1"/>
  <c r="AX197" i="1" s="1"/>
  <c r="AO197" i="1"/>
  <c r="AK197" i="1"/>
  <c r="AJ197" i="1"/>
  <c r="AG197" i="1"/>
  <c r="AF197" i="1"/>
  <c r="AE197" i="1"/>
  <c r="AD197" i="1"/>
  <c r="AC197" i="1"/>
  <c r="AB197" i="1"/>
  <c r="Z197" i="1"/>
  <c r="O197" i="1"/>
  <c r="L197" i="1"/>
  <c r="AL197" i="1" s="1"/>
  <c r="BW195" i="1"/>
  <c r="BJ195" i="1"/>
  <c r="AH195" i="1" s="1"/>
  <c r="BI195" i="1"/>
  <c r="BD195" i="1"/>
  <c r="AP195" i="1"/>
  <c r="AX195" i="1" s="1"/>
  <c r="AO195" i="1"/>
  <c r="BH195" i="1" s="1"/>
  <c r="AK195" i="1"/>
  <c r="AJ195" i="1"/>
  <c r="AG195" i="1"/>
  <c r="AF195" i="1"/>
  <c r="AE195" i="1"/>
  <c r="AD195" i="1"/>
  <c r="AC195" i="1"/>
  <c r="AB195" i="1"/>
  <c r="Z195" i="1"/>
  <c r="O195" i="1"/>
  <c r="BF195" i="1" s="1"/>
  <c r="L195" i="1"/>
  <c r="M195" i="1" s="1"/>
  <c r="BW192" i="1"/>
  <c r="BJ192" i="1"/>
  <c r="Z192" i="1" s="1"/>
  <c r="BF192" i="1"/>
  <c r="BD192" i="1"/>
  <c r="AP192" i="1"/>
  <c r="AX192" i="1" s="1"/>
  <c r="AO192" i="1"/>
  <c r="AW192" i="1" s="1"/>
  <c r="BC192" i="1" s="1"/>
  <c r="AL192" i="1"/>
  <c r="AU191" i="1" s="1"/>
  <c r="AK192" i="1"/>
  <c r="AT191" i="1" s="1"/>
  <c r="AJ192" i="1"/>
  <c r="AS191" i="1" s="1"/>
  <c r="AH192" i="1"/>
  <c r="AG192" i="1"/>
  <c r="AF192" i="1"/>
  <c r="AE192" i="1"/>
  <c r="AD192" i="1"/>
  <c r="AC192" i="1"/>
  <c r="AB192" i="1"/>
  <c r="O192" i="1"/>
  <c r="L192" i="1"/>
  <c r="O191" i="1"/>
  <c r="G16" i="2" s="1"/>
  <c r="L191" i="1"/>
  <c r="F16" i="2" s="1"/>
  <c r="I16" i="2" s="1"/>
  <c r="BW189" i="1"/>
  <c r="BJ189" i="1"/>
  <c r="BD189" i="1"/>
  <c r="AP189" i="1"/>
  <c r="BI189" i="1" s="1"/>
  <c r="AE189" i="1" s="1"/>
  <c r="AO189" i="1"/>
  <c r="BH189" i="1" s="1"/>
  <c r="AD189" i="1" s="1"/>
  <c r="AK189" i="1"/>
  <c r="AJ189" i="1"/>
  <c r="AH189" i="1"/>
  <c r="AG189" i="1"/>
  <c r="AF189" i="1"/>
  <c r="AC189" i="1"/>
  <c r="AB189" i="1"/>
  <c r="Z189" i="1"/>
  <c r="BF189" i="1"/>
  <c r="BW187" i="1"/>
  <c r="BJ187" i="1"/>
  <c r="BF187" i="1"/>
  <c r="BD187" i="1"/>
  <c r="AP187" i="1"/>
  <c r="AO187" i="1"/>
  <c r="J187" i="1" s="1"/>
  <c r="AL187" i="1"/>
  <c r="AK187" i="1"/>
  <c r="AJ187" i="1"/>
  <c r="AH187" i="1"/>
  <c r="AG187" i="1"/>
  <c r="AF187" i="1"/>
  <c r="AC187" i="1"/>
  <c r="AB187" i="1"/>
  <c r="Z187" i="1"/>
  <c r="O187" i="1"/>
  <c r="L187" i="1"/>
  <c r="BW185" i="1"/>
  <c r="BJ185" i="1"/>
  <c r="BD185" i="1"/>
  <c r="AP185" i="1"/>
  <c r="BI185" i="1" s="1"/>
  <c r="AE185" i="1" s="1"/>
  <c r="AO185" i="1"/>
  <c r="BH185" i="1" s="1"/>
  <c r="AD185" i="1" s="1"/>
  <c r="AK185" i="1"/>
  <c r="AJ185" i="1"/>
  <c r="AH185" i="1"/>
  <c r="AG185" i="1"/>
  <c r="AF185" i="1"/>
  <c r="AC185" i="1"/>
  <c r="AB185" i="1"/>
  <c r="Z185" i="1"/>
  <c r="O185" i="1"/>
  <c r="BF185" i="1" s="1"/>
  <c r="L185" i="1"/>
  <c r="AL185" i="1" s="1"/>
  <c r="BW183" i="1"/>
  <c r="BJ183" i="1"/>
  <c r="BD183" i="1"/>
  <c r="AP183" i="1"/>
  <c r="BI183" i="1" s="1"/>
  <c r="AE183" i="1" s="1"/>
  <c r="AO183" i="1"/>
  <c r="J183" i="1" s="1"/>
  <c r="AK183" i="1"/>
  <c r="AJ183" i="1"/>
  <c r="AH183" i="1"/>
  <c r="AG183" i="1"/>
  <c r="AF183" i="1"/>
  <c r="AC183" i="1"/>
  <c r="AB183" i="1"/>
  <c r="Z183" i="1"/>
  <c r="O183" i="1"/>
  <c r="BF183" i="1" s="1"/>
  <c r="L183" i="1"/>
  <c r="BW181" i="1"/>
  <c r="BJ181" i="1"/>
  <c r="BD181" i="1"/>
  <c r="AP181" i="1"/>
  <c r="BI181" i="1" s="1"/>
  <c r="AE181" i="1" s="1"/>
  <c r="AO181" i="1"/>
  <c r="AL181" i="1"/>
  <c r="AK181" i="1"/>
  <c r="AJ181" i="1"/>
  <c r="AH181" i="1"/>
  <c r="AG181" i="1"/>
  <c r="AF181" i="1"/>
  <c r="AC181" i="1"/>
  <c r="AB181" i="1"/>
  <c r="Z181" i="1"/>
  <c r="O181" i="1"/>
  <c r="BF181" i="1" s="1"/>
  <c r="L181" i="1"/>
  <c r="BW179" i="1"/>
  <c r="BJ179" i="1"/>
  <c r="BI179" i="1"/>
  <c r="AE179" i="1" s="1"/>
  <c r="BH179" i="1"/>
  <c r="AD179" i="1" s="1"/>
  <c r="BF179" i="1"/>
  <c r="BD179" i="1"/>
  <c r="AP179" i="1"/>
  <c r="AX179" i="1" s="1"/>
  <c r="AO179" i="1"/>
  <c r="AW179" i="1" s="1"/>
  <c r="AK179" i="1"/>
  <c r="AJ179" i="1"/>
  <c r="AH179" i="1"/>
  <c r="AG179" i="1"/>
  <c r="AF179" i="1"/>
  <c r="AC179" i="1"/>
  <c r="AB179" i="1"/>
  <c r="Z179" i="1"/>
  <c r="O179" i="1"/>
  <c r="L179" i="1"/>
  <c r="K179" i="1"/>
  <c r="J179" i="1"/>
  <c r="BW177" i="1"/>
  <c r="BJ177" i="1"/>
  <c r="BF177" i="1"/>
  <c r="BD177" i="1"/>
  <c r="AP177" i="1"/>
  <c r="BI177" i="1" s="1"/>
  <c r="AE177" i="1" s="1"/>
  <c r="AO177" i="1"/>
  <c r="BH177" i="1" s="1"/>
  <c r="AD177" i="1" s="1"/>
  <c r="AK177" i="1"/>
  <c r="AJ177" i="1"/>
  <c r="AH177" i="1"/>
  <c r="AG177" i="1"/>
  <c r="AF177" i="1"/>
  <c r="AC177" i="1"/>
  <c r="AB177" i="1"/>
  <c r="Z177" i="1"/>
  <c r="O177" i="1"/>
  <c r="L177" i="1"/>
  <c r="BW175" i="1"/>
  <c r="BJ175" i="1"/>
  <c r="BF175" i="1"/>
  <c r="BD175" i="1"/>
  <c r="AP175" i="1"/>
  <c r="AX175" i="1" s="1"/>
  <c r="AO175" i="1"/>
  <c r="BH175" i="1" s="1"/>
  <c r="AD175" i="1" s="1"/>
  <c r="AK175" i="1"/>
  <c r="AJ175" i="1"/>
  <c r="AH175" i="1"/>
  <c r="AG175" i="1"/>
  <c r="AF175" i="1"/>
  <c r="AC175" i="1"/>
  <c r="AB175" i="1"/>
  <c r="Z175" i="1"/>
  <c r="O175" i="1"/>
  <c r="L175" i="1"/>
  <c r="AL175" i="1" s="1"/>
  <c r="BW173" i="1"/>
  <c r="BJ173" i="1"/>
  <c r="BD173" i="1"/>
  <c r="AP173" i="1"/>
  <c r="BI173" i="1" s="1"/>
  <c r="AE173" i="1" s="1"/>
  <c r="AO173" i="1"/>
  <c r="AK173" i="1"/>
  <c r="AJ173" i="1"/>
  <c r="AH173" i="1"/>
  <c r="AG173" i="1"/>
  <c r="AF173" i="1"/>
  <c r="AC173" i="1"/>
  <c r="AB173" i="1"/>
  <c r="Z173" i="1"/>
  <c r="O173" i="1"/>
  <c r="BF173" i="1" s="1"/>
  <c r="L173" i="1"/>
  <c r="BW171" i="1"/>
  <c r="BJ171" i="1"/>
  <c r="BF171" i="1"/>
  <c r="BD171" i="1"/>
  <c r="AP171" i="1"/>
  <c r="K171" i="1" s="1"/>
  <c r="AO171" i="1"/>
  <c r="BH171" i="1" s="1"/>
  <c r="AD171" i="1" s="1"/>
  <c r="AL171" i="1"/>
  <c r="AK171" i="1"/>
  <c r="AJ171" i="1"/>
  <c r="AH171" i="1"/>
  <c r="AG171" i="1"/>
  <c r="AF171" i="1"/>
  <c r="AC171" i="1"/>
  <c r="AB171" i="1"/>
  <c r="Z171" i="1"/>
  <c r="O171" i="1"/>
  <c r="L171" i="1"/>
  <c r="M171" i="1" s="1"/>
  <c r="BW170" i="1"/>
  <c r="BJ170" i="1"/>
  <c r="BD170" i="1"/>
  <c r="AP170" i="1"/>
  <c r="AX170" i="1" s="1"/>
  <c r="AO170" i="1"/>
  <c r="BH170" i="1" s="1"/>
  <c r="AD170" i="1" s="1"/>
  <c r="AK170" i="1"/>
  <c r="AJ170" i="1"/>
  <c r="AH170" i="1"/>
  <c r="AG170" i="1"/>
  <c r="AF170" i="1"/>
  <c r="AC170" i="1"/>
  <c r="AB170" i="1"/>
  <c r="Z170" i="1"/>
  <c r="O170" i="1"/>
  <c r="BF170" i="1" s="1"/>
  <c r="L170" i="1"/>
  <c r="AL170" i="1" s="1"/>
  <c r="BW168" i="1"/>
  <c r="BJ168" i="1"/>
  <c r="BH168" i="1"/>
  <c r="AD168" i="1" s="1"/>
  <c r="BD168" i="1"/>
  <c r="AW168" i="1"/>
  <c r="AP168" i="1"/>
  <c r="BI168" i="1" s="1"/>
  <c r="AE168" i="1" s="1"/>
  <c r="AO168" i="1"/>
  <c r="AK168" i="1"/>
  <c r="AJ168" i="1"/>
  <c r="AH168" i="1"/>
  <c r="AG168" i="1"/>
  <c r="AF168" i="1"/>
  <c r="AC168" i="1"/>
  <c r="AB168" i="1"/>
  <c r="Z168" i="1"/>
  <c r="O168" i="1"/>
  <c r="BF168" i="1" s="1"/>
  <c r="L168" i="1"/>
  <c r="AL168" i="1" s="1"/>
  <c r="J168" i="1"/>
  <c r="BW166" i="1"/>
  <c r="BJ166" i="1"/>
  <c r="BF166" i="1"/>
  <c r="BD166" i="1"/>
  <c r="AP166" i="1"/>
  <c r="AX166" i="1" s="1"/>
  <c r="AO166" i="1"/>
  <c r="J166" i="1" s="1"/>
  <c r="AL166" i="1"/>
  <c r="AK166" i="1"/>
  <c r="AJ166" i="1"/>
  <c r="AH166" i="1"/>
  <c r="AG166" i="1"/>
  <c r="AF166" i="1"/>
  <c r="AC166" i="1"/>
  <c r="AB166" i="1"/>
  <c r="Z166" i="1"/>
  <c r="O166" i="1"/>
  <c r="L166" i="1"/>
  <c r="M166" i="1" s="1"/>
  <c r="BW165" i="1"/>
  <c r="BJ165" i="1"/>
  <c r="BD165" i="1"/>
  <c r="AP165" i="1"/>
  <c r="K165" i="1" s="1"/>
  <c r="AO165" i="1"/>
  <c r="BH165" i="1" s="1"/>
  <c r="AD165" i="1" s="1"/>
  <c r="AK165" i="1"/>
  <c r="AJ165" i="1"/>
  <c r="AH165" i="1"/>
  <c r="AG165" i="1"/>
  <c r="AF165" i="1"/>
  <c r="AC165" i="1"/>
  <c r="AB165" i="1"/>
  <c r="Z165" i="1"/>
  <c r="O165" i="1"/>
  <c r="BF165" i="1" s="1"/>
  <c r="L165" i="1"/>
  <c r="AL165" i="1" s="1"/>
  <c r="BW163" i="1"/>
  <c r="BJ163" i="1"/>
  <c r="BD163" i="1"/>
  <c r="AP163" i="1"/>
  <c r="BI163" i="1" s="1"/>
  <c r="AE163" i="1" s="1"/>
  <c r="AO163" i="1"/>
  <c r="AK163" i="1"/>
  <c r="AJ163" i="1"/>
  <c r="AH163" i="1"/>
  <c r="AG163" i="1"/>
  <c r="AF163" i="1"/>
  <c r="AC163" i="1"/>
  <c r="AB163" i="1"/>
  <c r="Z163" i="1"/>
  <c r="O163" i="1"/>
  <c r="BF163" i="1" s="1"/>
  <c r="L163" i="1"/>
  <c r="M163" i="1" s="1"/>
  <c r="BW161" i="1"/>
  <c r="M161" i="1" s="1"/>
  <c r="BJ161" i="1"/>
  <c r="BH161" i="1"/>
  <c r="AD161" i="1" s="1"/>
  <c r="BD161" i="1"/>
  <c r="AP161" i="1"/>
  <c r="K161" i="1" s="1"/>
  <c r="AO161" i="1"/>
  <c r="AW161" i="1" s="1"/>
  <c r="AK161" i="1"/>
  <c r="AJ161" i="1"/>
  <c r="AH161" i="1"/>
  <c r="AG161" i="1"/>
  <c r="AF161" i="1"/>
  <c r="AC161" i="1"/>
  <c r="AB161" i="1"/>
  <c r="Z161" i="1"/>
  <c r="O161" i="1"/>
  <c r="BF161" i="1" s="1"/>
  <c r="L161" i="1"/>
  <c r="AL161" i="1" s="1"/>
  <c r="BW159" i="1"/>
  <c r="BJ159" i="1"/>
  <c r="BF159" i="1"/>
  <c r="BD159" i="1"/>
  <c r="AP159" i="1"/>
  <c r="BI159" i="1" s="1"/>
  <c r="AE159" i="1" s="1"/>
  <c r="AO159" i="1"/>
  <c r="BH159" i="1" s="1"/>
  <c r="AD159" i="1" s="1"/>
  <c r="AK159" i="1"/>
  <c r="AJ159" i="1"/>
  <c r="AH159" i="1"/>
  <c r="AG159" i="1"/>
  <c r="AF159" i="1"/>
  <c r="AC159" i="1"/>
  <c r="AB159" i="1"/>
  <c r="Z159" i="1"/>
  <c r="O159" i="1"/>
  <c r="L159" i="1"/>
  <c r="AL159" i="1" s="1"/>
  <c r="BW157" i="1"/>
  <c r="BJ157" i="1"/>
  <c r="BI157" i="1"/>
  <c r="AE157" i="1" s="1"/>
  <c r="BH157" i="1"/>
  <c r="AD157" i="1" s="1"/>
  <c r="BD157" i="1"/>
  <c r="AP157" i="1"/>
  <c r="AX157" i="1" s="1"/>
  <c r="AO157" i="1"/>
  <c r="J157" i="1" s="1"/>
  <c r="AK157" i="1"/>
  <c r="AJ157" i="1"/>
  <c r="AH157" i="1"/>
  <c r="AG157" i="1"/>
  <c r="AF157" i="1"/>
  <c r="AC157" i="1"/>
  <c r="AB157" i="1"/>
  <c r="Z157" i="1"/>
  <c r="O157" i="1"/>
  <c r="BF157" i="1" s="1"/>
  <c r="L157" i="1"/>
  <c r="AL157" i="1" s="1"/>
  <c r="K157" i="1"/>
  <c r="BW155" i="1"/>
  <c r="BJ155" i="1"/>
  <c r="BF155" i="1"/>
  <c r="BD155" i="1"/>
  <c r="AP155" i="1"/>
  <c r="K155" i="1" s="1"/>
  <c r="AO155" i="1"/>
  <c r="AL155" i="1"/>
  <c r="AK155" i="1"/>
  <c r="AJ155" i="1"/>
  <c r="AH155" i="1"/>
  <c r="AG155" i="1"/>
  <c r="AF155" i="1"/>
  <c r="AC155" i="1"/>
  <c r="AB155" i="1"/>
  <c r="Z155" i="1"/>
  <c r="O155" i="1"/>
  <c r="L155" i="1"/>
  <c r="BW153" i="1"/>
  <c r="BJ153" i="1"/>
  <c r="BD153" i="1"/>
  <c r="AP153" i="1"/>
  <c r="K153" i="1" s="1"/>
  <c r="AO153" i="1"/>
  <c r="J153" i="1" s="1"/>
  <c r="AK153" i="1"/>
  <c r="AJ153" i="1"/>
  <c r="AH153" i="1"/>
  <c r="AG153" i="1"/>
  <c r="AF153" i="1"/>
  <c r="AC153" i="1"/>
  <c r="AB153" i="1"/>
  <c r="Z153" i="1"/>
  <c r="O153" i="1"/>
  <c r="BF153" i="1" s="1"/>
  <c r="L153" i="1"/>
  <c r="AL153" i="1" s="1"/>
  <c r="BW151" i="1"/>
  <c r="BJ151" i="1"/>
  <c r="BD151" i="1"/>
  <c r="AP151" i="1"/>
  <c r="AX151" i="1" s="1"/>
  <c r="AO151" i="1"/>
  <c r="BH151" i="1" s="1"/>
  <c r="AD151" i="1" s="1"/>
  <c r="AL151" i="1"/>
  <c r="AK151" i="1"/>
  <c r="AJ151" i="1"/>
  <c r="AH151" i="1"/>
  <c r="AG151" i="1"/>
  <c r="AF151" i="1"/>
  <c r="AC151" i="1"/>
  <c r="AB151" i="1"/>
  <c r="Z151" i="1"/>
  <c r="O151" i="1"/>
  <c r="BF151" i="1" s="1"/>
  <c r="L151" i="1"/>
  <c r="M151" i="1" s="1"/>
  <c r="BW150" i="1"/>
  <c r="BJ150" i="1"/>
  <c r="BI150" i="1"/>
  <c r="AE150" i="1" s="1"/>
  <c r="BD150" i="1"/>
  <c r="AP150" i="1"/>
  <c r="K150" i="1" s="1"/>
  <c r="AO150" i="1"/>
  <c r="BH150" i="1" s="1"/>
  <c r="AK150" i="1"/>
  <c r="AJ150" i="1"/>
  <c r="AH150" i="1"/>
  <c r="AG150" i="1"/>
  <c r="AF150" i="1"/>
  <c r="AD150" i="1"/>
  <c r="AC150" i="1"/>
  <c r="AB150" i="1"/>
  <c r="Z150" i="1"/>
  <c r="O150" i="1"/>
  <c r="BF150" i="1" s="1"/>
  <c r="L150" i="1"/>
  <c r="AL150" i="1" s="1"/>
  <c r="BW148" i="1"/>
  <c r="BJ148" i="1"/>
  <c r="BD148" i="1"/>
  <c r="AP148" i="1"/>
  <c r="K148" i="1" s="1"/>
  <c r="AO148" i="1"/>
  <c r="J148" i="1" s="1"/>
  <c r="AL148" i="1"/>
  <c r="AK148" i="1"/>
  <c r="AJ148" i="1"/>
  <c r="AH148" i="1"/>
  <c r="AG148" i="1"/>
  <c r="AF148" i="1"/>
  <c r="AC148" i="1"/>
  <c r="AB148" i="1"/>
  <c r="Z148" i="1"/>
  <c r="O148" i="1"/>
  <c r="BF148" i="1" s="1"/>
  <c r="L148" i="1"/>
  <c r="M148" i="1" s="1"/>
  <c r="BW146" i="1"/>
  <c r="BJ146" i="1"/>
  <c r="BF146" i="1"/>
  <c r="BD146" i="1"/>
  <c r="AP146" i="1"/>
  <c r="AX146" i="1" s="1"/>
  <c r="AO146" i="1"/>
  <c r="AW146" i="1" s="1"/>
  <c r="AK146" i="1"/>
  <c r="AJ146" i="1"/>
  <c r="AH146" i="1"/>
  <c r="AG146" i="1"/>
  <c r="AF146" i="1"/>
  <c r="AC146" i="1"/>
  <c r="AB146" i="1"/>
  <c r="Z146" i="1"/>
  <c r="O146" i="1"/>
  <c r="L146" i="1"/>
  <c r="AL146" i="1" s="1"/>
  <c r="BW144" i="1"/>
  <c r="BJ144" i="1"/>
  <c r="BI144" i="1"/>
  <c r="AE144" i="1" s="1"/>
  <c r="BH144" i="1"/>
  <c r="AD144" i="1" s="1"/>
  <c r="BD144" i="1"/>
  <c r="AP144" i="1"/>
  <c r="AX144" i="1" s="1"/>
  <c r="AO144" i="1"/>
  <c r="AW144" i="1" s="1"/>
  <c r="AL144" i="1"/>
  <c r="AK144" i="1"/>
  <c r="AJ144" i="1"/>
  <c r="AH144" i="1"/>
  <c r="AG144" i="1"/>
  <c r="AF144" i="1"/>
  <c r="AC144" i="1"/>
  <c r="AB144" i="1"/>
  <c r="Z144" i="1"/>
  <c r="O144" i="1"/>
  <c r="BF144" i="1" s="1"/>
  <c r="L144" i="1"/>
  <c r="M144" i="1" s="1"/>
  <c r="K144" i="1"/>
  <c r="J144" i="1"/>
  <c r="BW143" i="1"/>
  <c r="BJ143" i="1"/>
  <c r="BD143" i="1"/>
  <c r="AP143" i="1"/>
  <c r="K143" i="1" s="1"/>
  <c r="AO143" i="1"/>
  <c r="BH143" i="1" s="1"/>
  <c r="AD143" i="1" s="1"/>
  <c r="AL143" i="1"/>
  <c r="AK143" i="1"/>
  <c r="AJ143" i="1"/>
  <c r="AH143" i="1"/>
  <c r="AG143" i="1"/>
  <c r="AF143" i="1"/>
  <c r="AC143" i="1"/>
  <c r="AB143" i="1"/>
  <c r="Z143" i="1"/>
  <c r="O143" i="1"/>
  <c r="BF143" i="1" s="1"/>
  <c r="L143" i="1"/>
  <c r="BW141" i="1"/>
  <c r="BJ141" i="1"/>
  <c r="BD141" i="1"/>
  <c r="AP141" i="1"/>
  <c r="K141" i="1" s="1"/>
  <c r="AO141" i="1"/>
  <c r="AW141" i="1" s="1"/>
  <c r="AK141" i="1"/>
  <c r="AJ141" i="1"/>
  <c r="AH141" i="1"/>
  <c r="AG141" i="1"/>
  <c r="AF141" i="1"/>
  <c r="AC141" i="1"/>
  <c r="AB141" i="1"/>
  <c r="Z141" i="1"/>
  <c r="O141" i="1"/>
  <c r="BF141" i="1" s="1"/>
  <c r="L141" i="1"/>
  <c r="BW139" i="1"/>
  <c r="BJ139" i="1"/>
  <c r="BF139" i="1"/>
  <c r="BD139" i="1"/>
  <c r="AP139" i="1"/>
  <c r="BI139" i="1" s="1"/>
  <c r="AE139" i="1" s="1"/>
  <c r="AO139" i="1"/>
  <c r="BH139" i="1" s="1"/>
  <c r="AD139" i="1" s="1"/>
  <c r="AK139" i="1"/>
  <c r="AJ139" i="1"/>
  <c r="AH139" i="1"/>
  <c r="AG139" i="1"/>
  <c r="AF139" i="1"/>
  <c r="AC139" i="1"/>
  <c r="AB139" i="1"/>
  <c r="Z139" i="1"/>
  <c r="O139" i="1"/>
  <c r="L139" i="1"/>
  <c r="AL139" i="1" s="1"/>
  <c r="BW137" i="1"/>
  <c r="BJ137" i="1"/>
  <c r="BD137" i="1"/>
  <c r="AX137" i="1"/>
  <c r="AW137" i="1"/>
  <c r="AP137" i="1"/>
  <c r="BI137" i="1" s="1"/>
  <c r="AE137" i="1" s="1"/>
  <c r="AO137" i="1"/>
  <c r="J137" i="1" s="1"/>
  <c r="AL137" i="1"/>
  <c r="AK137" i="1"/>
  <c r="AJ137" i="1"/>
  <c r="AH137" i="1"/>
  <c r="AG137" i="1"/>
  <c r="AF137" i="1"/>
  <c r="AC137" i="1"/>
  <c r="AB137" i="1"/>
  <c r="Z137" i="1"/>
  <c r="O137" i="1"/>
  <c r="BF137" i="1" s="1"/>
  <c r="L137" i="1"/>
  <c r="M137" i="1" s="1"/>
  <c r="K137" i="1"/>
  <c r="BW135" i="1"/>
  <c r="BJ135" i="1"/>
  <c r="BD135" i="1"/>
  <c r="AP135" i="1"/>
  <c r="BI135" i="1" s="1"/>
  <c r="AE135" i="1" s="1"/>
  <c r="AO135" i="1"/>
  <c r="J135" i="1" s="1"/>
  <c r="AL135" i="1"/>
  <c r="AK135" i="1"/>
  <c r="AJ135" i="1"/>
  <c r="AH135" i="1"/>
  <c r="AG135" i="1"/>
  <c r="AF135" i="1"/>
  <c r="AC135" i="1"/>
  <c r="AB135" i="1"/>
  <c r="Z135" i="1"/>
  <c r="O135" i="1"/>
  <c r="BF135" i="1" s="1"/>
  <c r="L135" i="1"/>
  <c r="M135" i="1" s="1"/>
  <c r="BW133" i="1"/>
  <c r="BJ133" i="1"/>
  <c r="BF133" i="1"/>
  <c r="BD133" i="1"/>
  <c r="AP133" i="1"/>
  <c r="BI133" i="1" s="1"/>
  <c r="AE133" i="1" s="1"/>
  <c r="AO133" i="1"/>
  <c r="AL133" i="1"/>
  <c r="AK133" i="1"/>
  <c r="AJ133" i="1"/>
  <c r="AH133" i="1"/>
  <c r="AG133" i="1"/>
  <c r="AF133" i="1"/>
  <c r="AC133" i="1"/>
  <c r="AB133" i="1"/>
  <c r="Z133" i="1"/>
  <c r="O133" i="1"/>
  <c r="L133" i="1"/>
  <c r="BW131" i="1"/>
  <c r="BJ131" i="1"/>
  <c r="BF131" i="1"/>
  <c r="BD131" i="1"/>
  <c r="AP131" i="1"/>
  <c r="AO131" i="1"/>
  <c r="J131" i="1" s="1"/>
  <c r="AK131" i="1"/>
  <c r="AJ131" i="1"/>
  <c r="AH131" i="1"/>
  <c r="AG131" i="1"/>
  <c r="AF131" i="1"/>
  <c r="AC131" i="1"/>
  <c r="AB131" i="1"/>
  <c r="Z131" i="1"/>
  <c r="O131" i="1"/>
  <c r="L131" i="1"/>
  <c r="AL131" i="1" s="1"/>
  <c r="BW129" i="1"/>
  <c r="BJ129" i="1"/>
  <c r="BD129" i="1"/>
  <c r="AP129" i="1"/>
  <c r="AX129" i="1" s="1"/>
  <c r="AO129" i="1"/>
  <c r="AW129" i="1" s="1"/>
  <c r="AL129" i="1"/>
  <c r="AK129" i="1"/>
  <c r="AJ129" i="1"/>
  <c r="AH129" i="1"/>
  <c r="AG129" i="1"/>
  <c r="AF129" i="1"/>
  <c r="AC129" i="1"/>
  <c r="AB129" i="1"/>
  <c r="Z129" i="1"/>
  <c r="O129" i="1"/>
  <c r="BF129" i="1" s="1"/>
  <c r="L129" i="1"/>
  <c r="M129" i="1" s="1"/>
  <c r="K129" i="1"/>
  <c r="J129" i="1"/>
  <c r="BW127" i="1"/>
  <c r="BJ127" i="1"/>
  <c r="BD127" i="1"/>
  <c r="AW127" i="1"/>
  <c r="AP127" i="1"/>
  <c r="BI127" i="1" s="1"/>
  <c r="AE127" i="1" s="1"/>
  <c r="AO127" i="1"/>
  <c r="BH127" i="1" s="1"/>
  <c r="AD127" i="1" s="1"/>
  <c r="AK127" i="1"/>
  <c r="AJ127" i="1"/>
  <c r="AH127" i="1"/>
  <c r="AG127" i="1"/>
  <c r="AF127" i="1"/>
  <c r="AC127" i="1"/>
  <c r="AB127" i="1"/>
  <c r="Z127" i="1"/>
  <c r="O127" i="1"/>
  <c r="BF127" i="1" s="1"/>
  <c r="L127" i="1"/>
  <c r="AL127" i="1" s="1"/>
  <c r="J127" i="1"/>
  <c r="BW125" i="1"/>
  <c r="BJ125" i="1"/>
  <c r="BH125" i="1"/>
  <c r="AD125" i="1" s="1"/>
  <c r="BD125" i="1"/>
  <c r="AP125" i="1"/>
  <c r="AO125" i="1"/>
  <c r="AW125" i="1" s="1"/>
  <c r="AK125" i="1"/>
  <c r="AJ125" i="1"/>
  <c r="AH125" i="1"/>
  <c r="AG125" i="1"/>
  <c r="AF125" i="1"/>
  <c r="AC125" i="1"/>
  <c r="AB125" i="1"/>
  <c r="Z125" i="1"/>
  <c r="O125" i="1"/>
  <c r="BF125" i="1" s="1"/>
  <c r="L125" i="1"/>
  <c r="AL125" i="1" s="1"/>
  <c r="K125" i="1"/>
  <c r="J125" i="1"/>
  <c r="BW123" i="1"/>
  <c r="BJ123" i="1"/>
  <c r="BD123" i="1"/>
  <c r="AP123" i="1"/>
  <c r="BI123" i="1" s="1"/>
  <c r="AE123" i="1" s="1"/>
  <c r="AO123" i="1"/>
  <c r="AW123" i="1" s="1"/>
  <c r="AK123" i="1"/>
  <c r="AJ123" i="1"/>
  <c r="AH123" i="1"/>
  <c r="AG123" i="1"/>
  <c r="AF123" i="1"/>
  <c r="AC123" i="1"/>
  <c r="AB123" i="1"/>
  <c r="Z123" i="1"/>
  <c r="O123" i="1"/>
  <c r="BF123" i="1" s="1"/>
  <c r="L123" i="1"/>
  <c r="AL123" i="1" s="1"/>
  <c r="BW121" i="1"/>
  <c r="BJ121" i="1"/>
  <c r="BD121" i="1"/>
  <c r="AP121" i="1"/>
  <c r="BI121" i="1" s="1"/>
  <c r="AE121" i="1" s="1"/>
  <c r="AO121" i="1"/>
  <c r="AW121" i="1" s="1"/>
  <c r="AL121" i="1"/>
  <c r="AK121" i="1"/>
  <c r="AJ121" i="1"/>
  <c r="AH121" i="1"/>
  <c r="AG121" i="1"/>
  <c r="AF121" i="1"/>
  <c r="AC121" i="1"/>
  <c r="AB121" i="1"/>
  <c r="Z121" i="1"/>
  <c r="O121" i="1"/>
  <c r="BF121" i="1" s="1"/>
  <c r="L121" i="1"/>
  <c r="M121" i="1" s="1"/>
  <c r="BW119" i="1"/>
  <c r="BJ119" i="1"/>
  <c r="BD119" i="1"/>
  <c r="AP119" i="1"/>
  <c r="AX119" i="1" s="1"/>
  <c r="AO119" i="1"/>
  <c r="AW119" i="1" s="1"/>
  <c r="AL119" i="1"/>
  <c r="AK119" i="1"/>
  <c r="AJ119" i="1"/>
  <c r="AH119" i="1"/>
  <c r="AG119" i="1"/>
  <c r="AF119" i="1"/>
  <c r="AC119" i="1"/>
  <c r="AB119" i="1"/>
  <c r="Z119" i="1"/>
  <c r="O119" i="1"/>
  <c r="BF119" i="1" s="1"/>
  <c r="L119" i="1"/>
  <c r="M119" i="1" s="1"/>
  <c r="BW117" i="1"/>
  <c r="BJ117" i="1"/>
  <c r="BF117" i="1"/>
  <c r="BD117" i="1"/>
  <c r="AP117" i="1"/>
  <c r="BI117" i="1" s="1"/>
  <c r="AE117" i="1" s="1"/>
  <c r="AO117" i="1"/>
  <c r="AK117" i="1"/>
  <c r="AJ117" i="1"/>
  <c r="AH117" i="1"/>
  <c r="AG117" i="1"/>
  <c r="AF117" i="1"/>
  <c r="AC117" i="1"/>
  <c r="AB117" i="1"/>
  <c r="Z117" i="1"/>
  <c r="O117" i="1"/>
  <c r="L117" i="1"/>
  <c r="BW115" i="1"/>
  <c r="BJ115" i="1"/>
  <c r="BH115" i="1"/>
  <c r="AD115" i="1" s="1"/>
  <c r="BF115" i="1"/>
  <c r="BD115" i="1"/>
  <c r="AX115" i="1"/>
  <c r="BC115" i="1" s="1"/>
  <c r="AP115" i="1"/>
  <c r="BI115" i="1" s="1"/>
  <c r="AE115" i="1" s="1"/>
  <c r="AO115" i="1"/>
  <c r="AW115" i="1" s="1"/>
  <c r="AV115" i="1" s="1"/>
  <c r="AK115" i="1"/>
  <c r="AJ115" i="1"/>
  <c r="AH115" i="1"/>
  <c r="AG115" i="1"/>
  <c r="AF115" i="1"/>
  <c r="AC115" i="1"/>
  <c r="AB115" i="1"/>
  <c r="Z115" i="1"/>
  <c r="O115" i="1"/>
  <c r="L115" i="1"/>
  <c r="AL115" i="1" s="1"/>
  <c r="K115" i="1"/>
  <c r="J115" i="1"/>
  <c r="BW113" i="1"/>
  <c r="BJ113" i="1"/>
  <c r="BI113" i="1"/>
  <c r="BD113" i="1"/>
  <c r="AX113" i="1"/>
  <c r="AP113" i="1"/>
  <c r="AO113" i="1"/>
  <c r="BH113" i="1" s="1"/>
  <c r="AD113" i="1" s="1"/>
  <c r="AK113" i="1"/>
  <c r="AJ113" i="1"/>
  <c r="AH113" i="1"/>
  <c r="AG113" i="1"/>
  <c r="AF113" i="1"/>
  <c r="AE113" i="1"/>
  <c r="AC113" i="1"/>
  <c r="AB113" i="1"/>
  <c r="Z113" i="1"/>
  <c r="O113" i="1"/>
  <c r="BF113" i="1" s="1"/>
  <c r="L113" i="1"/>
  <c r="M113" i="1" s="1"/>
  <c r="K113" i="1"/>
  <c r="BW111" i="1"/>
  <c r="BJ111" i="1"/>
  <c r="BD111" i="1"/>
  <c r="AP111" i="1"/>
  <c r="K111" i="1" s="1"/>
  <c r="AO111" i="1"/>
  <c r="AW111" i="1" s="1"/>
  <c r="AL111" i="1"/>
  <c r="AK111" i="1"/>
  <c r="AJ111" i="1"/>
  <c r="AH111" i="1"/>
  <c r="AG111" i="1"/>
  <c r="AF111" i="1"/>
  <c r="AC111" i="1"/>
  <c r="AB111" i="1"/>
  <c r="Z111" i="1"/>
  <c r="O111" i="1"/>
  <c r="BF111" i="1" s="1"/>
  <c r="L111" i="1"/>
  <c r="BW109" i="1"/>
  <c r="BJ109" i="1"/>
  <c r="BD109" i="1"/>
  <c r="AP109" i="1"/>
  <c r="K109" i="1" s="1"/>
  <c r="AO109" i="1"/>
  <c r="AW109" i="1" s="1"/>
  <c r="AL109" i="1"/>
  <c r="AK109" i="1"/>
  <c r="AJ109" i="1"/>
  <c r="AH109" i="1"/>
  <c r="AG109" i="1"/>
  <c r="AF109" i="1"/>
  <c r="AC109" i="1"/>
  <c r="AB109" i="1"/>
  <c r="Z109" i="1"/>
  <c r="O109" i="1"/>
  <c r="BF109" i="1" s="1"/>
  <c r="L109" i="1"/>
  <c r="BW107" i="1"/>
  <c r="BJ107" i="1"/>
  <c r="BF107" i="1"/>
  <c r="BD107" i="1"/>
  <c r="AP107" i="1"/>
  <c r="AX107" i="1" s="1"/>
  <c r="AO107" i="1"/>
  <c r="AK107" i="1"/>
  <c r="AJ107" i="1"/>
  <c r="AH107" i="1"/>
  <c r="AG107" i="1"/>
  <c r="AF107" i="1"/>
  <c r="AC107" i="1"/>
  <c r="AB107" i="1"/>
  <c r="Z107" i="1"/>
  <c r="O107" i="1"/>
  <c r="L107" i="1"/>
  <c r="AL107" i="1" s="1"/>
  <c r="BW105" i="1"/>
  <c r="BJ105" i="1"/>
  <c r="BD105" i="1"/>
  <c r="AP105" i="1"/>
  <c r="BI105" i="1" s="1"/>
  <c r="AE105" i="1" s="1"/>
  <c r="AO105" i="1"/>
  <c r="J105" i="1" s="1"/>
  <c r="AK105" i="1"/>
  <c r="AJ105" i="1"/>
  <c r="AH105" i="1"/>
  <c r="AG105" i="1"/>
  <c r="AF105" i="1"/>
  <c r="AC105" i="1"/>
  <c r="AB105" i="1"/>
  <c r="Z105" i="1"/>
  <c r="O105" i="1"/>
  <c r="BF105" i="1" s="1"/>
  <c r="L105" i="1"/>
  <c r="AL105" i="1" s="1"/>
  <c r="BW103" i="1"/>
  <c r="M103" i="1" s="1"/>
  <c r="BJ103" i="1"/>
  <c r="BD103" i="1"/>
  <c r="AP103" i="1"/>
  <c r="AX103" i="1" s="1"/>
  <c r="AO103" i="1"/>
  <c r="AL103" i="1"/>
  <c r="AK103" i="1"/>
  <c r="AJ103" i="1"/>
  <c r="AH103" i="1"/>
  <c r="AG103" i="1"/>
  <c r="AF103" i="1"/>
  <c r="AC103" i="1"/>
  <c r="AB103" i="1"/>
  <c r="Z103" i="1"/>
  <c r="O103" i="1"/>
  <c r="BF103" i="1" s="1"/>
  <c r="L103" i="1"/>
  <c r="BW101" i="1"/>
  <c r="BJ101" i="1"/>
  <c r="BI101" i="1"/>
  <c r="AE101" i="1" s="1"/>
  <c r="BH101" i="1"/>
  <c r="AD101" i="1" s="1"/>
  <c r="BD101" i="1"/>
  <c r="AX101" i="1"/>
  <c r="AP101" i="1"/>
  <c r="AO101" i="1"/>
  <c r="AK101" i="1"/>
  <c r="AJ101" i="1"/>
  <c r="AH101" i="1"/>
  <c r="AG101" i="1"/>
  <c r="AF101" i="1"/>
  <c r="AC101" i="1"/>
  <c r="AB101" i="1"/>
  <c r="Z101" i="1"/>
  <c r="O101" i="1"/>
  <c r="BF101" i="1" s="1"/>
  <c r="L101" i="1"/>
  <c r="K101" i="1"/>
  <c r="BW100" i="1"/>
  <c r="BJ100" i="1"/>
  <c r="BF100" i="1"/>
  <c r="BD100" i="1"/>
  <c r="AP100" i="1"/>
  <c r="AO100" i="1"/>
  <c r="BH100" i="1" s="1"/>
  <c r="AD100" i="1" s="1"/>
  <c r="AK100" i="1"/>
  <c r="AJ100" i="1"/>
  <c r="AH100" i="1"/>
  <c r="AG100" i="1"/>
  <c r="AF100" i="1"/>
  <c r="AC100" i="1"/>
  <c r="AB100" i="1"/>
  <c r="Z100" i="1"/>
  <c r="O100" i="1"/>
  <c r="L100" i="1"/>
  <c r="AL100" i="1" s="1"/>
  <c r="BW98" i="1"/>
  <c r="BJ98" i="1"/>
  <c r="BF98" i="1"/>
  <c r="BD98" i="1"/>
  <c r="AP98" i="1"/>
  <c r="AX98" i="1" s="1"/>
  <c r="AO98" i="1"/>
  <c r="BH98" i="1" s="1"/>
  <c r="AD98" i="1" s="1"/>
  <c r="AK98" i="1"/>
  <c r="AJ98" i="1"/>
  <c r="AH98" i="1"/>
  <c r="AG98" i="1"/>
  <c r="AF98" i="1"/>
  <c r="AC98" i="1"/>
  <c r="AB98" i="1"/>
  <c r="Z98" i="1"/>
  <c r="O98" i="1"/>
  <c r="L98" i="1"/>
  <c r="M98" i="1" s="1"/>
  <c r="BW96" i="1"/>
  <c r="BJ96" i="1"/>
  <c r="BD96" i="1"/>
  <c r="AP96" i="1"/>
  <c r="BI96" i="1" s="1"/>
  <c r="AE96" i="1" s="1"/>
  <c r="AO96" i="1"/>
  <c r="BH96" i="1" s="1"/>
  <c r="AD96" i="1" s="1"/>
  <c r="AL96" i="1"/>
  <c r="AK96" i="1"/>
  <c r="AJ96" i="1"/>
  <c r="AH96" i="1"/>
  <c r="AG96" i="1"/>
  <c r="AF96" i="1"/>
  <c r="AC96" i="1"/>
  <c r="AB96" i="1"/>
  <c r="Z96" i="1"/>
  <c r="O96" i="1"/>
  <c r="BF96" i="1" s="1"/>
  <c r="L96" i="1"/>
  <c r="M96" i="1" s="1"/>
  <c r="BW94" i="1"/>
  <c r="BJ94" i="1"/>
  <c r="BD94" i="1"/>
  <c r="AP94" i="1"/>
  <c r="AO94" i="1"/>
  <c r="AL94" i="1"/>
  <c r="AK94" i="1"/>
  <c r="AJ94" i="1"/>
  <c r="AH94" i="1"/>
  <c r="AG94" i="1"/>
  <c r="AF94" i="1"/>
  <c r="AC94" i="1"/>
  <c r="AB94" i="1"/>
  <c r="Z94" i="1"/>
  <c r="O94" i="1"/>
  <c r="BF94" i="1" s="1"/>
  <c r="L94" i="1"/>
  <c r="BW92" i="1"/>
  <c r="BJ92" i="1"/>
  <c r="BI92" i="1"/>
  <c r="AE92" i="1" s="1"/>
  <c r="BH92" i="1"/>
  <c r="AD92" i="1" s="1"/>
  <c r="BD92" i="1"/>
  <c r="AW92" i="1"/>
  <c r="AV92" i="1" s="1"/>
  <c r="AP92" i="1"/>
  <c r="AX92" i="1" s="1"/>
  <c r="AO92" i="1"/>
  <c r="AK92" i="1"/>
  <c r="AJ92" i="1"/>
  <c r="AH92" i="1"/>
  <c r="AG92" i="1"/>
  <c r="AF92" i="1"/>
  <c r="AC92" i="1"/>
  <c r="AB92" i="1"/>
  <c r="Z92" i="1"/>
  <c r="O92" i="1"/>
  <c r="BF92" i="1" s="1"/>
  <c r="L92" i="1"/>
  <c r="K92" i="1"/>
  <c r="J92" i="1"/>
  <c r="BW90" i="1"/>
  <c r="BJ90" i="1"/>
  <c r="BF90" i="1"/>
  <c r="BD90" i="1"/>
  <c r="AP90" i="1"/>
  <c r="AO90" i="1"/>
  <c r="BH90" i="1" s="1"/>
  <c r="AD90" i="1" s="1"/>
  <c r="AK90" i="1"/>
  <c r="AJ90" i="1"/>
  <c r="AH90" i="1"/>
  <c r="AG90" i="1"/>
  <c r="AF90" i="1"/>
  <c r="AC90" i="1"/>
  <c r="AB90" i="1"/>
  <c r="Z90" i="1"/>
  <c r="O90" i="1"/>
  <c r="L90" i="1"/>
  <c r="AL90" i="1" s="1"/>
  <c r="BW88" i="1"/>
  <c r="BJ88" i="1"/>
  <c r="BI88" i="1"/>
  <c r="AE88" i="1" s="1"/>
  <c r="BH88" i="1"/>
  <c r="AD88" i="1" s="1"/>
  <c r="BD88" i="1"/>
  <c r="AW88" i="1"/>
  <c r="AP88" i="1"/>
  <c r="AX88" i="1" s="1"/>
  <c r="AO88" i="1"/>
  <c r="AK88" i="1"/>
  <c r="AJ88" i="1"/>
  <c r="AH88" i="1"/>
  <c r="AG88" i="1"/>
  <c r="AF88" i="1"/>
  <c r="AC88" i="1"/>
  <c r="AB88" i="1"/>
  <c r="Z88" i="1"/>
  <c r="O88" i="1"/>
  <c r="BF88" i="1" s="1"/>
  <c r="L88" i="1"/>
  <c r="M88" i="1" s="1"/>
  <c r="J88" i="1"/>
  <c r="BW86" i="1"/>
  <c r="BJ86" i="1"/>
  <c r="BF86" i="1"/>
  <c r="BD86" i="1"/>
  <c r="AP86" i="1"/>
  <c r="BI86" i="1" s="1"/>
  <c r="AE86" i="1" s="1"/>
  <c r="AO86" i="1"/>
  <c r="J86" i="1" s="1"/>
  <c r="AK86" i="1"/>
  <c r="AJ86" i="1"/>
  <c r="AH86" i="1"/>
  <c r="AG86" i="1"/>
  <c r="AF86" i="1"/>
  <c r="AC86" i="1"/>
  <c r="AB86" i="1"/>
  <c r="Z86" i="1"/>
  <c r="O86" i="1"/>
  <c r="L86" i="1"/>
  <c r="M86" i="1" s="1"/>
  <c r="BW84" i="1"/>
  <c r="BJ84" i="1"/>
  <c r="BF84" i="1"/>
  <c r="BD84" i="1"/>
  <c r="AP84" i="1"/>
  <c r="K84" i="1" s="1"/>
  <c r="AO84" i="1"/>
  <c r="AW84" i="1" s="1"/>
  <c r="AK84" i="1"/>
  <c r="AJ84" i="1"/>
  <c r="AH84" i="1"/>
  <c r="AG84" i="1"/>
  <c r="AF84" i="1"/>
  <c r="AC84" i="1"/>
  <c r="AB84" i="1"/>
  <c r="Z84" i="1"/>
  <c r="O84" i="1"/>
  <c r="L84" i="1"/>
  <c r="AL84" i="1" s="1"/>
  <c r="BW82" i="1"/>
  <c r="BJ82" i="1"/>
  <c r="BD82" i="1"/>
  <c r="AP82" i="1"/>
  <c r="BI82" i="1" s="1"/>
  <c r="AE82" i="1" s="1"/>
  <c r="AO82" i="1"/>
  <c r="BH82" i="1" s="1"/>
  <c r="AD82" i="1" s="1"/>
  <c r="AK82" i="1"/>
  <c r="AJ82" i="1"/>
  <c r="AH82" i="1"/>
  <c r="AG82" i="1"/>
  <c r="AF82" i="1"/>
  <c r="AC82" i="1"/>
  <c r="AB82" i="1"/>
  <c r="Z82" i="1"/>
  <c r="O82" i="1"/>
  <c r="BF82" i="1" s="1"/>
  <c r="L82" i="1"/>
  <c r="AL82" i="1" s="1"/>
  <c r="BW80" i="1"/>
  <c r="BJ80" i="1"/>
  <c r="BD80" i="1"/>
  <c r="AP80" i="1"/>
  <c r="BI80" i="1" s="1"/>
  <c r="AE80" i="1" s="1"/>
  <c r="AO80" i="1"/>
  <c r="BH80" i="1" s="1"/>
  <c r="AD80" i="1" s="1"/>
  <c r="AK80" i="1"/>
  <c r="AJ80" i="1"/>
  <c r="AH80" i="1"/>
  <c r="AG80" i="1"/>
  <c r="AF80" i="1"/>
  <c r="AC80" i="1"/>
  <c r="AB80" i="1"/>
  <c r="Z80" i="1"/>
  <c r="O80" i="1"/>
  <c r="BF80" i="1" s="1"/>
  <c r="L80" i="1"/>
  <c r="AL80" i="1" s="1"/>
  <c r="K80" i="1"/>
  <c r="J80" i="1"/>
  <c r="BW79" i="1"/>
  <c r="BJ79" i="1"/>
  <c r="BF79" i="1"/>
  <c r="BD79" i="1"/>
  <c r="AP79" i="1"/>
  <c r="K79" i="1" s="1"/>
  <c r="AO79" i="1"/>
  <c r="AW79" i="1" s="1"/>
  <c r="AK79" i="1"/>
  <c r="AJ79" i="1"/>
  <c r="AH79" i="1"/>
  <c r="AG79" i="1"/>
  <c r="AF79" i="1"/>
  <c r="AC79" i="1"/>
  <c r="AB79" i="1"/>
  <c r="Z79" i="1"/>
  <c r="O79" i="1"/>
  <c r="L79" i="1"/>
  <c r="BW77" i="1"/>
  <c r="BJ77" i="1"/>
  <c r="BD77" i="1"/>
  <c r="AP77" i="1"/>
  <c r="AO77" i="1"/>
  <c r="AK77" i="1"/>
  <c r="AJ77" i="1"/>
  <c r="AH77" i="1"/>
  <c r="AG77" i="1"/>
  <c r="AF77" i="1"/>
  <c r="AC77" i="1"/>
  <c r="AB77" i="1"/>
  <c r="Z77" i="1"/>
  <c r="O77" i="1"/>
  <c r="BF77" i="1" s="1"/>
  <c r="L77" i="1"/>
  <c r="AL77" i="1" s="1"/>
  <c r="BW75" i="1"/>
  <c r="BJ75" i="1"/>
  <c r="BF75" i="1"/>
  <c r="BD75" i="1"/>
  <c r="AP75" i="1"/>
  <c r="K75" i="1" s="1"/>
  <c r="AO75" i="1"/>
  <c r="BH75" i="1" s="1"/>
  <c r="AD75" i="1" s="1"/>
  <c r="AK75" i="1"/>
  <c r="AJ75" i="1"/>
  <c r="AH75" i="1"/>
  <c r="AG75" i="1"/>
  <c r="AF75" i="1"/>
  <c r="AC75" i="1"/>
  <c r="AB75" i="1"/>
  <c r="Z75" i="1"/>
  <c r="O75" i="1"/>
  <c r="L75" i="1"/>
  <c r="AL75" i="1" s="1"/>
  <c r="BW73" i="1"/>
  <c r="BJ73" i="1"/>
  <c r="BD73" i="1"/>
  <c r="AP73" i="1"/>
  <c r="BI73" i="1" s="1"/>
  <c r="AE73" i="1" s="1"/>
  <c r="AO73" i="1"/>
  <c r="AL73" i="1"/>
  <c r="AK73" i="1"/>
  <c r="AJ73" i="1"/>
  <c r="AH73" i="1"/>
  <c r="AG73" i="1"/>
  <c r="AF73" i="1"/>
  <c r="AC73" i="1"/>
  <c r="AB73" i="1"/>
  <c r="Z73" i="1"/>
  <c r="O73" i="1"/>
  <c r="BF73" i="1" s="1"/>
  <c r="L73" i="1"/>
  <c r="M73" i="1" s="1"/>
  <c r="BW71" i="1"/>
  <c r="BJ71" i="1"/>
  <c r="BI71" i="1"/>
  <c r="AE71" i="1" s="1"/>
  <c r="BH71" i="1"/>
  <c r="AD71" i="1" s="1"/>
  <c r="BF71" i="1"/>
  <c r="BD71" i="1"/>
  <c r="AX71" i="1"/>
  <c r="BC71" i="1" s="1"/>
  <c r="AP71" i="1"/>
  <c r="K71" i="1" s="1"/>
  <c r="AO71" i="1"/>
  <c r="AW71" i="1" s="1"/>
  <c r="AK71" i="1"/>
  <c r="AJ71" i="1"/>
  <c r="AH71" i="1"/>
  <c r="AG71" i="1"/>
  <c r="AF71" i="1"/>
  <c r="AC71" i="1"/>
  <c r="AB71" i="1"/>
  <c r="Z71" i="1"/>
  <c r="O71" i="1"/>
  <c r="L71" i="1"/>
  <c r="M71" i="1" s="1"/>
  <c r="J71" i="1"/>
  <c r="BW69" i="1"/>
  <c r="BJ69" i="1"/>
  <c r="BF69" i="1"/>
  <c r="BD69" i="1"/>
  <c r="AP69" i="1"/>
  <c r="BI69" i="1" s="1"/>
  <c r="AE69" i="1" s="1"/>
  <c r="AO69" i="1"/>
  <c r="BH69" i="1" s="1"/>
  <c r="AD69" i="1" s="1"/>
  <c r="AK69" i="1"/>
  <c r="AJ69" i="1"/>
  <c r="AH69" i="1"/>
  <c r="AG69" i="1"/>
  <c r="AF69" i="1"/>
  <c r="AC69" i="1"/>
  <c r="AB69" i="1"/>
  <c r="Z69" i="1"/>
  <c r="O69" i="1"/>
  <c r="L69" i="1"/>
  <c r="AL69" i="1" s="1"/>
  <c r="J69" i="1"/>
  <c r="BW67" i="1"/>
  <c r="BJ67" i="1"/>
  <c r="BF67" i="1"/>
  <c r="BD67" i="1"/>
  <c r="AP67" i="1"/>
  <c r="AO67" i="1"/>
  <c r="AW67" i="1" s="1"/>
  <c r="AL67" i="1"/>
  <c r="AK67" i="1"/>
  <c r="AJ67" i="1"/>
  <c r="AH67" i="1"/>
  <c r="AG67" i="1"/>
  <c r="AF67" i="1"/>
  <c r="AC67" i="1"/>
  <c r="AB67" i="1"/>
  <c r="Z67" i="1"/>
  <c r="O67" i="1"/>
  <c r="L67" i="1"/>
  <c r="M67" i="1" s="1"/>
  <c r="BW66" i="1"/>
  <c r="BJ66" i="1"/>
  <c r="BD66" i="1"/>
  <c r="AP66" i="1"/>
  <c r="BI66" i="1" s="1"/>
  <c r="AE66" i="1" s="1"/>
  <c r="AO66" i="1"/>
  <c r="AW66" i="1" s="1"/>
  <c r="AL66" i="1"/>
  <c r="AK66" i="1"/>
  <c r="AJ66" i="1"/>
  <c r="AH66" i="1"/>
  <c r="AG66" i="1"/>
  <c r="AF66" i="1"/>
  <c r="AC66" i="1"/>
  <c r="AB66" i="1"/>
  <c r="Z66" i="1"/>
  <c r="O66" i="1"/>
  <c r="BF66" i="1" s="1"/>
  <c r="L66" i="1"/>
  <c r="M66" i="1" s="1"/>
  <c r="BW64" i="1"/>
  <c r="BJ64" i="1"/>
  <c r="BD64" i="1"/>
  <c r="AP64" i="1"/>
  <c r="BI64" i="1" s="1"/>
  <c r="AE64" i="1" s="1"/>
  <c r="AO64" i="1"/>
  <c r="AK64" i="1"/>
  <c r="AJ64" i="1"/>
  <c r="AH64" i="1"/>
  <c r="AG64" i="1"/>
  <c r="AF64" i="1"/>
  <c r="AC64" i="1"/>
  <c r="AB64" i="1"/>
  <c r="Z64" i="1"/>
  <c r="O64" i="1"/>
  <c r="BF64" i="1" s="1"/>
  <c r="L64" i="1"/>
  <c r="M64" i="1" s="1"/>
  <c r="J64" i="1"/>
  <c r="BW62" i="1"/>
  <c r="M62" i="1" s="1"/>
  <c r="BJ62" i="1"/>
  <c r="BI62" i="1"/>
  <c r="AE62" i="1" s="1"/>
  <c r="BF62" i="1"/>
  <c r="BD62" i="1"/>
  <c r="AX62" i="1"/>
  <c r="AW62" i="1"/>
  <c r="AP62" i="1"/>
  <c r="AO62" i="1"/>
  <c r="BH62" i="1" s="1"/>
  <c r="AD62" i="1" s="1"/>
  <c r="AK62" i="1"/>
  <c r="AJ62" i="1"/>
  <c r="AH62" i="1"/>
  <c r="AG62" i="1"/>
  <c r="AF62" i="1"/>
  <c r="AC62" i="1"/>
  <c r="AB62" i="1"/>
  <c r="Z62" i="1"/>
  <c r="O62" i="1"/>
  <c r="L62" i="1"/>
  <c r="AL62" i="1" s="1"/>
  <c r="K62" i="1"/>
  <c r="J62" i="1"/>
  <c r="BW61" i="1"/>
  <c r="BJ61" i="1"/>
  <c r="BD61" i="1"/>
  <c r="AP61" i="1"/>
  <c r="BI61" i="1" s="1"/>
  <c r="AE61" i="1" s="1"/>
  <c r="AO61" i="1"/>
  <c r="J61" i="1" s="1"/>
  <c r="AK61" i="1"/>
  <c r="AJ61" i="1"/>
  <c r="AH61" i="1"/>
  <c r="AG61" i="1"/>
  <c r="AF61" i="1"/>
  <c r="AC61" i="1"/>
  <c r="AB61" i="1"/>
  <c r="Z61" i="1"/>
  <c r="O61" i="1"/>
  <c r="BF61" i="1" s="1"/>
  <c r="L61" i="1"/>
  <c r="AL61" i="1" s="1"/>
  <c r="BW60" i="1"/>
  <c r="BJ60" i="1"/>
  <c r="BD60" i="1"/>
  <c r="AP60" i="1"/>
  <c r="BI60" i="1" s="1"/>
  <c r="AE60" i="1" s="1"/>
  <c r="AO60" i="1"/>
  <c r="BH60" i="1" s="1"/>
  <c r="AD60" i="1" s="1"/>
  <c r="AK60" i="1"/>
  <c r="AJ60" i="1"/>
  <c r="AH60" i="1"/>
  <c r="AG60" i="1"/>
  <c r="AF60" i="1"/>
  <c r="AC60" i="1"/>
  <c r="AB60" i="1"/>
  <c r="Z60" i="1"/>
  <c r="O60" i="1"/>
  <c r="BF60" i="1" s="1"/>
  <c r="L60" i="1"/>
  <c r="M60" i="1" s="1"/>
  <c r="BW59" i="1"/>
  <c r="BJ59" i="1"/>
  <c r="BI59" i="1"/>
  <c r="AE59" i="1" s="1"/>
  <c r="BH59" i="1"/>
  <c r="AD59" i="1" s="1"/>
  <c r="BF59" i="1"/>
  <c r="BD59" i="1"/>
  <c r="AP59" i="1"/>
  <c r="AX59" i="1" s="1"/>
  <c r="AO59" i="1"/>
  <c r="AW59" i="1" s="1"/>
  <c r="AK59" i="1"/>
  <c r="AJ59" i="1"/>
  <c r="AH59" i="1"/>
  <c r="AG59" i="1"/>
  <c r="AF59" i="1"/>
  <c r="AC59" i="1"/>
  <c r="AB59" i="1"/>
  <c r="Z59" i="1"/>
  <c r="O59" i="1"/>
  <c r="L59" i="1"/>
  <c r="M59" i="1" s="1"/>
  <c r="K59" i="1"/>
  <c r="BW58" i="1"/>
  <c r="BJ58" i="1"/>
  <c r="BD58" i="1"/>
  <c r="AP58" i="1"/>
  <c r="BI58" i="1" s="1"/>
  <c r="AE58" i="1" s="1"/>
  <c r="AO58" i="1"/>
  <c r="BH58" i="1" s="1"/>
  <c r="AD58" i="1" s="1"/>
  <c r="AL58" i="1"/>
  <c r="AK58" i="1"/>
  <c r="AJ58" i="1"/>
  <c r="AH58" i="1"/>
  <c r="AG58" i="1"/>
  <c r="AF58" i="1"/>
  <c r="AC58" i="1"/>
  <c r="AB58" i="1"/>
  <c r="Z58" i="1"/>
  <c r="O58" i="1"/>
  <c r="BF58" i="1" s="1"/>
  <c r="M58" i="1"/>
  <c r="L58" i="1"/>
  <c r="BW56" i="1"/>
  <c r="BJ56" i="1"/>
  <c r="BD56" i="1"/>
  <c r="AP56" i="1"/>
  <c r="BI56" i="1" s="1"/>
  <c r="AE56" i="1" s="1"/>
  <c r="AO56" i="1"/>
  <c r="BH56" i="1" s="1"/>
  <c r="AD56" i="1" s="1"/>
  <c r="AK56" i="1"/>
  <c r="AJ56" i="1"/>
  <c r="AH56" i="1"/>
  <c r="AG56" i="1"/>
  <c r="AF56" i="1"/>
  <c r="AC56" i="1"/>
  <c r="AB56" i="1"/>
  <c r="Z56" i="1"/>
  <c r="O56" i="1"/>
  <c r="BF56" i="1" s="1"/>
  <c r="L56" i="1"/>
  <c r="AL56" i="1" s="1"/>
  <c r="BW55" i="1"/>
  <c r="BJ55" i="1"/>
  <c r="BD55" i="1"/>
  <c r="AP55" i="1"/>
  <c r="BI55" i="1" s="1"/>
  <c r="AE55" i="1" s="1"/>
  <c r="AO55" i="1"/>
  <c r="BH55" i="1" s="1"/>
  <c r="AD55" i="1" s="1"/>
  <c r="AK55" i="1"/>
  <c r="AJ55" i="1"/>
  <c r="AH55" i="1"/>
  <c r="AG55" i="1"/>
  <c r="AF55" i="1"/>
  <c r="AC55" i="1"/>
  <c r="AB55" i="1"/>
  <c r="Z55" i="1"/>
  <c r="O55" i="1"/>
  <c r="BF55" i="1" s="1"/>
  <c r="L55" i="1"/>
  <c r="AL55" i="1" s="1"/>
  <c r="BW54" i="1"/>
  <c r="BJ54" i="1"/>
  <c r="BF54" i="1"/>
  <c r="BD54" i="1"/>
  <c r="AP54" i="1"/>
  <c r="BI54" i="1" s="1"/>
  <c r="AE54" i="1" s="1"/>
  <c r="AO54" i="1"/>
  <c r="BH54" i="1" s="1"/>
  <c r="AD54" i="1" s="1"/>
  <c r="AK54" i="1"/>
  <c r="AJ54" i="1"/>
  <c r="AH54" i="1"/>
  <c r="AG54" i="1"/>
  <c r="AF54" i="1"/>
  <c r="AC54" i="1"/>
  <c r="AB54" i="1"/>
  <c r="Z54" i="1"/>
  <c r="O54" i="1"/>
  <c r="L54" i="1"/>
  <c r="AL54" i="1" s="1"/>
  <c r="BW53" i="1"/>
  <c r="BJ53" i="1"/>
  <c r="BD53" i="1"/>
  <c r="AP53" i="1"/>
  <c r="BI53" i="1" s="1"/>
  <c r="AE53" i="1" s="1"/>
  <c r="AO53" i="1"/>
  <c r="BH53" i="1" s="1"/>
  <c r="AD53" i="1" s="1"/>
  <c r="AL53" i="1"/>
  <c r="AK53" i="1"/>
  <c r="AJ53" i="1"/>
  <c r="AH53" i="1"/>
  <c r="AG53" i="1"/>
  <c r="AF53" i="1"/>
  <c r="AC53" i="1"/>
  <c r="AB53" i="1"/>
  <c r="Z53" i="1"/>
  <c r="O53" i="1"/>
  <c r="L53" i="1"/>
  <c r="M53" i="1" s="1"/>
  <c r="BW49" i="1"/>
  <c r="BJ49" i="1"/>
  <c r="Z49" i="1" s="1"/>
  <c r="BF49" i="1"/>
  <c r="BD49" i="1"/>
  <c r="AP49" i="1"/>
  <c r="BI49" i="1" s="1"/>
  <c r="AO49" i="1"/>
  <c r="BH49" i="1" s="1"/>
  <c r="AK49" i="1"/>
  <c r="AT48" i="1" s="1"/>
  <c r="AJ49" i="1"/>
  <c r="AS48" i="1" s="1"/>
  <c r="AH49" i="1"/>
  <c r="AG49" i="1"/>
  <c r="AF49" i="1"/>
  <c r="AE49" i="1"/>
  <c r="AD49" i="1"/>
  <c r="AC49" i="1"/>
  <c r="AB49" i="1"/>
  <c r="O49" i="1"/>
  <c r="L49" i="1"/>
  <c r="O48" i="1"/>
  <c r="G13" i="2" s="1"/>
  <c r="L48" i="1"/>
  <c r="F13" i="2" s="1"/>
  <c r="I13" i="2" s="1"/>
  <c r="BW46" i="1"/>
  <c r="BJ46" i="1"/>
  <c r="BD46" i="1"/>
  <c r="AP46" i="1"/>
  <c r="AX46" i="1" s="1"/>
  <c r="AO46" i="1"/>
  <c r="AL46" i="1"/>
  <c r="AK46" i="1"/>
  <c r="AJ46" i="1"/>
  <c r="AH46" i="1"/>
  <c r="AG46" i="1"/>
  <c r="AF46" i="1"/>
  <c r="AC46" i="1"/>
  <c r="AB46" i="1"/>
  <c r="Z46" i="1"/>
  <c r="BF46" i="1"/>
  <c r="BW44" i="1"/>
  <c r="BJ44" i="1"/>
  <c r="BD44" i="1"/>
  <c r="AP44" i="1"/>
  <c r="BI44" i="1" s="1"/>
  <c r="AE44" i="1" s="1"/>
  <c r="AO44" i="1"/>
  <c r="J44" i="1" s="1"/>
  <c r="AK44" i="1"/>
  <c r="AJ44" i="1"/>
  <c r="AH44" i="1"/>
  <c r="AG44" i="1"/>
  <c r="AF44" i="1"/>
  <c r="AC44" i="1"/>
  <c r="AB44" i="1"/>
  <c r="Z44" i="1"/>
  <c r="O44" i="1"/>
  <c r="BF44" i="1" s="1"/>
  <c r="L44" i="1"/>
  <c r="AL44" i="1" s="1"/>
  <c r="BW42" i="1"/>
  <c r="BJ42" i="1"/>
  <c r="BD42" i="1"/>
  <c r="AP42" i="1"/>
  <c r="BI42" i="1" s="1"/>
  <c r="AE42" i="1" s="1"/>
  <c r="AO42" i="1"/>
  <c r="BH42" i="1" s="1"/>
  <c r="AD42" i="1" s="1"/>
  <c r="AK42" i="1"/>
  <c r="AJ42" i="1"/>
  <c r="AH42" i="1"/>
  <c r="AG42" i="1"/>
  <c r="AF42" i="1"/>
  <c r="AC42" i="1"/>
  <c r="AB42" i="1"/>
  <c r="Z42" i="1"/>
  <c r="O42" i="1"/>
  <c r="BF42" i="1" s="1"/>
  <c r="L42" i="1"/>
  <c r="AL42" i="1" s="1"/>
  <c r="BW40" i="1"/>
  <c r="BJ40" i="1"/>
  <c r="BI40" i="1"/>
  <c r="AE40" i="1" s="1"/>
  <c r="BH40" i="1"/>
  <c r="AD40" i="1" s="1"/>
  <c r="BD40" i="1"/>
  <c r="AP40" i="1"/>
  <c r="AX40" i="1" s="1"/>
  <c r="AO40" i="1"/>
  <c r="AW40" i="1" s="1"/>
  <c r="AK40" i="1"/>
  <c r="AJ40" i="1"/>
  <c r="AH40" i="1"/>
  <c r="AG40" i="1"/>
  <c r="AF40" i="1"/>
  <c r="AC40" i="1"/>
  <c r="AB40" i="1"/>
  <c r="Z40" i="1"/>
  <c r="O40" i="1"/>
  <c r="BF40" i="1" s="1"/>
  <c r="L40" i="1"/>
  <c r="AL40" i="1" s="1"/>
  <c r="K40" i="1"/>
  <c r="BW38" i="1"/>
  <c r="BJ38" i="1"/>
  <c r="BI38" i="1"/>
  <c r="AE38" i="1" s="1"/>
  <c r="BH38" i="1"/>
  <c r="AD38" i="1" s="1"/>
  <c r="BD38" i="1"/>
  <c r="AP38" i="1"/>
  <c r="AX38" i="1" s="1"/>
  <c r="AO38" i="1"/>
  <c r="AW38" i="1" s="1"/>
  <c r="AK38" i="1"/>
  <c r="AJ38" i="1"/>
  <c r="AH38" i="1"/>
  <c r="AG38" i="1"/>
  <c r="AF38" i="1"/>
  <c r="AC38" i="1"/>
  <c r="AB38" i="1"/>
  <c r="Z38" i="1"/>
  <c r="O38" i="1"/>
  <c r="BF38" i="1" s="1"/>
  <c r="L38" i="1"/>
  <c r="M38" i="1" s="1"/>
  <c r="K38" i="1"/>
  <c r="J38" i="1"/>
  <c r="BW36" i="1"/>
  <c r="BJ36" i="1"/>
  <c r="BD36" i="1"/>
  <c r="AP36" i="1"/>
  <c r="BI36" i="1" s="1"/>
  <c r="AE36" i="1" s="1"/>
  <c r="AO36" i="1"/>
  <c r="BH36" i="1" s="1"/>
  <c r="AD36" i="1" s="1"/>
  <c r="AK36" i="1"/>
  <c r="AJ36" i="1"/>
  <c r="AH36" i="1"/>
  <c r="AG36" i="1"/>
  <c r="AF36" i="1"/>
  <c r="AC36" i="1"/>
  <c r="AB36" i="1"/>
  <c r="Z36" i="1"/>
  <c r="O36" i="1"/>
  <c r="BF36" i="1" s="1"/>
  <c r="L36" i="1"/>
  <c r="M36" i="1" s="1"/>
  <c r="BW34" i="1"/>
  <c r="BJ34" i="1"/>
  <c r="BF34" i="1"/>
  <c r="BD34" i="1"/>
  <c r="AP34" i="1"/>
  <c r="BI34" i="1" s="1"/>
  <c r="AE34" i="1" s="1"/>
  <c r="AO34" i="1"/>
  <c r="BH34" i="1" s="1"/>
  <c r="AD34" i="1" s="1"/>
  <c r="AL34" i="1"/>
  <c r="AK34" i="1"/>
  <c r="AJ34" i="1"/>
  <c r="AH34" i="1"/>
  <c r="AG34" i="1"/>
  <c r="AF34" i="1"/>
  <c r="AC34" i="1"/>
  <c r="AB34" i="1"/>
  <c r="Z34" i="1"/>
  <c r="O34" i="1"/>
  <c r="L34" i="1"/>
  <c r="BW32" i="1"/>
  <c r="BJ32" i="1"/>
  <c r="BI32" i="1"/>
  <c r="AE32" i="1" s="1"/>
  <c r="BD32" i="1"/>
  <c r="AP32" i="1"/>
  <c r="AX32" i="1" s="1"/>
  <c r="AO32" i="1"/>
  <c r="AW32" i="1" s="1"/>
  <c r="AK32" i="1"/>
  <c r="AJ32" i="1"/>
  <c r="AH32" i="1"/>
  <c r="AG32" i="1"/>
  <c r="AF32" i="1"/>
  <c r="AC32" i="1"/>
  <c r="AB32" i="1"/>
  <c r="Z32" i="1"/>
  <c r="O32" i="1"/>
  <c r="BF32" i="1" s="1"/>
  <c r="L32" i="1"/>
  <c r="M32" i="1" s="1"/>
  <c r="K32" i="1"/>
  <c r="BW30" i="1"/>
  <c r="BJ30" i="1"/>
  <c r="BD30" i="1"/>
  <c r="AP30" i="1"/>
  <c r="BI30" i="1" s="1"/>
  <c r="AE30" i="1" s="1"/>
  <c r="AO30" i="1"/>
  <c r="BH30" i="1" s="1"/>
  <c r="AD30" i="1" s="1"/>
  <c r="AK30" i="1"/>
  <c r="AJ30" i="1"/>
  <c r="AH30" i="1"/>
  <c r="AG30" i="1"/>
  <c r="AF30" i="1"/>
  <c r="AC30" i="1"/>
  <c r="AB30" i="1"/>
  <c r="Z30" i="1"/>
  <c r="O30" i="1"/>
  <c r="BF30" i="1" s="1"/>
  <c r="L30" i="1"/>
  <c r="AL30" i="1" s="1"/>
  <c r="BW28" i="1"/>
  <c r="BJ28" i="1"/>
  <c r="BD28" i="1"/>
  <c r="AP28" i="1"/>
  <c r="AO28" i="1"/>
  <c r="J28" i="1" s="1"/>
  <c r="AK28" i="1"/>
  <c r="AJ28" i="1"/>
  <c r="AH28" i="1"/>
  <c r="AG28" i="1"/>
  <c r="AF28" i="1"/>
  <c r="AC28" i="1"/>
  <c r="AB28" i="1"/>
  <c r="Z28" i="1"/>
  <c r="O28" i="1"/>
  <c r="BF28" i="1" s="1"/>
  <c r="L28" i="1"/>
  <c r="M28" i="1" s="1"/>
  <c r="BW26" i="1"/>
  <c r="BJ26" i="1"/>
  <c r="BI26" i="1"/>
  <c r="AE26" i="1" s="1"/>
  <c r="BH26" i="1"/>
  <c r="AD26" i="1" s="1"/>
  <c r="BF26" i="1"/>
  <c r="BD26" i="1"/>
  <c r="AP26" i="1"/>
  <c r="AX26" i="1" s="1"/>
  <c r="AO26" i="1"/>
  <c r="J26" i="1" s="1"/>
  <c r="AL26" i="1"/>
  <c r="AK26" i="1"/>
  <c r="AJ26" i="1"/>
  <c r="AH26" i="1"/>
  <c r="AG26" i="1"/>
  <c r="AF26" i="1"/>
  <c r="AC26" i="1"/>
  <c r="AB26" i="1"/>
  <c r="Z26" i="1"/>
  <c r="O26" i="1"/>
  <c r="O13" i="1" s="1"/>
  <c r="L26" i="1"/>
  <c r="K26" i="1"/>
  <c r="BW24" i="1"/>
  <c r="BJ24" i="1"/>
  <c r="BF24" i="1"/>
  <c r="BD24" i="1"/>
  <c r="AP24" i="1"/>
  <c r="BI24" i="1" s="1"/>
  <c r="AE24" i="1" s="1"/>
  <c r="AO24" i="1"/>
  <c r="BH24" i="1" s="1"/>
  <c r="AD24" i="1" s="1"/>
  <c r="AK24" i="1"/>
  <c r="AJ24" i="1"/>
  <c r="AH24" i="1"/>
  <c r="AG24" i="1"/>
  <c r="AF24" i="1"/>
  <c r="AC24" i="1"/>
  <c r="AB24" i="1"/>
  <c r="Z24" i="1"/>
  <c r="O24" i="1"/>
  <c r="L24" i="1"/>
  <c r="AL24" i="1" s="1"/>
  <c r="BW22" i="1"/>
  <c r="BJ22" i="1"/>
  <c r="BD22" i="1"/>
  <c r="AP22" i="1"/>
  <c r="AO22" i="1"/>
  <c r="BH22" i="1" s="1"/>
  <c r="AD22" i="1" s="1"/>
  <c r="AK22" i="1"/>
  <c r="AJ22" i="1"/>
  <c r="AH22" i="1"/>
  <c r="AG22" i="1"/>
  <c r="AF22" i="1"/>
  <c r="AC22" i="1"/>
  <c r="AB22" i="1"/>
  <c r="Z22" i="1"/>
  <c r="O22" i="1"/>
  <c r="BF22" i="1" s="1"/>
  <c r="L22" i="1"/>
  <c r="M22" i="1" s="1"/>
  <c r="BW20" i="1"/>
  <c r="BJ20" i="1"/>
  <c r="BH20" i="1"/>
  <c r="AD20" i="1" s="1"/>
  <c r="BF20" i="1"/>
  <c r="BD20" i="1"/>
  <c r="AP20" i="1"/>
  <c r="BI20" i="1" s="1"/>
  <c r="AE20" i="1" s="1"/>
  <c r="AO20" i="1"/>
  <c r="AW20" i="1" s="1"/>
  <c r="AK20" i="1"/>
  <c r="AJ20" i="1"/>
  <c r="AH20" i="1"/>
  <c r="AG20" i="1"/>
  <c r="AF20" i="1"/>
  <c r="AC20" i="1"/>
  <c r="AB20" i="1"/>
  <c r="Z20" i="1"/>
  <c r="O20" i="1"/>
  <c r="L20" i="1"/>
  <c r="AL20" i="1" s="1"/>
  <c r="BW18" i="1"/>
  <c r="BJ18" i="1"/>
  <c r="BF18" i="1"/>
  <c r="BD18" i="1"/>
  <c r="AP18" i="1"/>
  <c r="BI18" i="1" s="1"/>
  <c r="AE18" i="1" s="1"/>
  <c r="AO18" i="1"/>
  <c r="AW18" i="1" s="1"/>
  <c r="AK18" i="1"/>
  <c r="AJ18" i="1"/>
  <c r="AH18" i="1"/>
  <c r="AG18" i="1"/>
  <c r="AF18" i="1"/>
  <c r="AC18" i="1"/>
  <c r="AB18" i="1"/>
  <c r="Z18" i="1"/>
  <c r="O18" i="1"/>
  <c r="L18" i="1"/>
  <c r="M18" i="1" s="1"/>
  <c r="BW16" i="1"/>
  <c r="BJ16" i="1"/>
  <c r="BD16" i="1"/>
  <c r="AP16" i="1"/>
  <c r="BI16" i="1" s="1"/>
  <c r="AE16" i="1" s="1"/>
  <c r="AO16" i="1"/>
  <c r="BH16" i="1" s="1"/>
  <c r="AD16" i="1" s="1"/>
  <c r="AK16" i="1"/>
  <c r="AJ16" i="1"/>
  <c r="AH16" i="1"/>
  <c r="AG16" i="1"/>
  <c r="AF16" i="1"/>
  <c r="AC16" i="1"/>
  <c r="AB16" i="1"/>
  <c r="Z16" i="1"/>
  <c r="O16" i="1"/>
  <c r="BF16" i="1" s="1"/>
  <c r="L16" i="1"/>
  <c r="AL16" i="1" s="1"/>
  <c r="BW14" i="1"/>
  <c r="BJ14" i="1"/>
  <c r="BD14" i="1"/>
  <c r="AP14" i="1"/>
  <c r="AX14" i="1" s="1"/>
  <c r="AO14" i="1"/>
  <c r="AW14" i="1" s="1"/>
  <c r="AK14" i="1"/>
  <c r="AJ14" i="1"/>
  <c r="AH14" i="1"/>
  <c r="AG14" i="1"/>
  <c r="AF14" i="1"/>
  <c r="AC14" i="1"/>
  <c r="AB14" i="1"/>
  <c r="Z14" i="1"/>
  <c r="O14" i="1"/>
  <c r="BF14" i="1" s="1"/>
  <c r="L14" i="1"/>
  <c r="AL14" i="1" s="1"/>
  <c r="AU1" i="1"/>
  <c r="AT1" i="1"/>
  <c r="AS1" i="1"/>
  <c r="BI336" i="1" l="1"/>
  <c r="AC336" i="1" s="1"/>
  <c r="BI14" i="1"/>
  <c r="AE14" i="1" s="1"/>
  <c r="BH14" i="1"/>
  <c r="AD14" i="1" s="1"/>
  <c r="K14" i="1"/>
  <c r="AX340" i="1"/>
  <c r="BI340" i="1"/>
  <c r="AC340" i="1" s="1"/>
  <c r="K348" i="1"/>
  <c r="M342" i="1"/>
  <c r="AW336" i="1"/>
  <c r="AV336" i="1" s="1"/>
  <c r="AW344" i="1"/>
  <c r="AV344" i="1" s="1"/>
  <c r="AL346" i="1"/>
  <c r="J336" i="1"/>
  <c r="AL338" i="1"/>
  <c r="BH344" i="1"/>
  <c r="AB344" i="1" s="1"/>
  <c r="M336" i="1"/>
  <c r="AW331" i="1"/>
  <c r="M329" i="1"/>
  <c r="J331" i="1"/>
  <c r="M331" i="1"/>
  <c r="K333" i="1"/>
  <c r="AT328" i="1"/>
  <c r="BI333" i="1"/>
  <c r="AG333" i="1" s="1"/>
  <c r="J323" i="1"/>
  <c r="AW323" i="1"/>
  <c r="BI323" i="1"/>
  <c r="AW321" i="1"/>
  <c r="AX323" i="1"/>
  <c r="BC323" i="1" s="1"/>
  <c r="J325" i="1"/>
  <c r="J321" i="1"/>
  <c r="BH325" i="1"/>
  <c r="M319" i="1"/>
  <c r="AW307" i="1"/>
  <c r="J307" i="1"/>
  <c r="AX307" i="1"/>
  <c r="AW315" i="1"/>
  <c r="K307" i="1"/>
  <c r="J315" i="1"/>
  <c r="AX315" i="1"/>
  <c r="AV315" i="1" s="1"/>
  <c r="K315" i="1"/>
  <c r="J309" i="1"/>
  <c r="J317" i="1"/>
  <c r="BH309" i="1"/>
  <c r="BH317" i="1"/>
  <c r="BC299" i="1"/>
  <c r="AV299" i="1"/>
  <c r="BC291" i="1"/>
  <c r="AV291" i="1"/>
  <c r="J293" i="1"/>
  <c r="M299" i="1"/>
  <c r="BH293" i="1"/>
  <c r="BI293" i="1"/>
  <c r="J301" i="1"/>
  <c r="AX297" i="1"/>
  <c r="AV297" i="1" s="1"/>
  <c r="BH301" i="1"/>
  <c r="J299" i="1"/>
  <c r="J291" i="1"/>
  <c r="M271" i="1"/>
  <c r="J279" i="1"/>
  <c r="K273" i="1"/>
  <c r="BI273" i="1"/>
  <c r="AW279" i="1"/>
  <c r="AX287" i="1"/>
  <c r="AV275" i="1"/>
  <c r="K287" i="1"/>
  <c r="AL289" i="1"/>
  <c r="AX281" i="1"/>
  <c r="K289" i="1"/>
  <c r="AX289" i="1"/>
  <c r="AW283" i="1"/>
  <c r="J283" i="1"/>
  <c r="AX283" i="1"/>
  <c r="K277" i="1"/>
  <c r="J251" i="1"/>
  <c r="AW251" i="1"/>
  <c r="K259" i="1"/>
  <c r="AX259" i="1"/>
  <c r="K251" i="1"/>
  <c r="AX251" i="1"/>
  <c r="BC251" i="1" s="1"/>
  <c r="BI265" i="1"/>
  <c r="M251" i="1"/>
  <c r="BH259" i="1"/>
  <c r="AX265" i="1"/>
  <c r="AW259" i="1"/>
  <c r="AL249" i="1"/>
  <c r="K249" i="1"/>
  <c r="AX249" i="1"/>
  <c r="AV249" i="1" s="1"/>
  <c r="J265" i="1"/>
  <c r="J253" i="1"/>
  <c r="AW243" i="1"/>
  <c r="AW231" i="1"/>
  <c r="AX231" i="1"/>
  <c r="BC231" i="1" s="1"/>
  <c r="M239" i="1"/>
  <c r="BI243" i="1"/>
  <c r="K227" i="1"/>
  <c r="AW227" i="1"/>
  <c r="J235" i="1"/>
  <c r="AW235" i="1"/>
  <c r="BH243" i="1"/>
  <c r="M227" i="1"/>
  <c r="AX227" i="1"/>
  <c r="BC227" i="1" s="1"/>
  <c r="K235" i="1"/>
  <c r="AX235" i="1"/>
  <c r="BC235" i="1" s="1"/>
  <c r="J241" i="1"/>
  <c r="AX239" i="1"/>
  <c r="AW241" i="1"/>
  <c r="BI245" i="1"/>
  <c r="BH227" i="1"/>
  <c r="K231" i="1"/>
  <c r="AW239" i="1"/>
  <c r="AL237" i="1"/>
  <c r="AX243" i="1"/>
  <c r="J231" i="1"/>
  <c r="K239" i="1"/>
  <c r="K215" i="1"/>
  <c r="AW211" i="1"/>
  <c r="M211" i="1"/>
  <c r="AW219" i="1"/>
  <c r="BI205" i="1"/>
  <c r="AL207" i="1"/>
  <c r="BI211" i="1"/>
  <c r="K219" i="1"/>
  <c r="AX219" i="1"/>
  <c r="AV219" i="1" s="1"/>
  <c r="K205" i="1"/>
  <c r="AX215" i="1"/>
  <c r="AV205" i="1"/>
  <c r="BH219" i="1"/>
  <c r="J211" i="1"/>
  <c r="K211" i="1"/>
  <c r="BH205" i="1"/>
  <c r="J201" i="1"/>
  <c r="K201" i="1"/>
  <c r="AW201" i="1"/>
  <c r="AX201" i="1"/>
  <c r="BC201" i="1" s="1"/>
  <c r="K197" i="1"/>
  <c r="BI197" i="1"/>
  <c r="K195" i="1"/>
  <c r="J195" i="1"/>
  <c r="AW195" i="1"/>
  <c r="AV195" i="1" s="1"/>
  <c r="AW175" i="1"/>
  <c r="BC175" i="1" s="1"/>
  <c r="AX181" i="1"/>
  <c r="K181" i="1"/>
  <c r="J175" i="1"/>
  <c r="BI175" i="1"/>
  <c r="AE175" i="1" s="1"/>
  <c r="J185" i="1"/>
  <c r="AW185" i="1"/>
  <c r="AW177" i="1"/>
  <c r="K185" i="1"/>
  <c r="AX185" i="1"/>
  <c r="J177" i="1"/>
  <c r="AX177" i="1"/>
  <c r="AV177" i="1" s="1"/>
  <c r="K177" i="1"/>
  <c r="M185" i="1"/>
  <c r="AX189" i="1"/>
  <c r="AV179" i="1"/>
  <c r="K170" i="1"/>
  <c r="BI170" i="1"/>
  <c r="AE170" i="1" s="1"/>
  <c r="BI165" i="1"/>
  <c r="AE165" i="1" s="1"/>
  <c r="AW166" i="1"/>
  <c r="BC166" i="1" s="1"/>
  <c r="BH166" i="1"/>
  <c r="AD166" i="1" s="1"/>
  <c r="M168" i="1"/>
  <c r="AX165" i="1"/>
  <c r="AX173" i="1"/>
  <c r="M165" i="1"/>
  <c r="BI166" i="1"/>
  <c r="AE166" i="1" s="1"/>
  <c r="K173" i="1"/>
  <c r="K166" i="1"/>
  <c r="BI151" i="1"/>
  <c r="AE151" i="1" s="1"/>
  <c r="K159" i="1"/>
  <c r="K146" i="1"/>
  <c r="BI146" i="1"/>
  <c r="AE146" i="1" s="1"/>
  <c r="BI153" i="1"/>
  <c r="AE153" i="1" s="1"/>
  <c r="AX163" i="1"/>
  <c r="M146" i="1"/>
  <c r="AW150" i="1"/>
  <c r="AW157" i="1"/>
  <c r="AV157" i="1" s="1"/>
  <c r="J161" i="1"/>
  <c r="J150" i="1"/>
  <c r="AX150" i="1"/>
  <c r="K163" i="1"/>
  <c r="M150" i="1"/>
  <c r="K151" i="1"/>
  <c r="J159" i="1"/>
  <c r="AW159" i="1"/>
  <c r="AW153" i="1"/>
  <c r="AX159" i="1"/>
  <c r="AX153" i="1"/>
  <c r="M159" i="1"/>
  <c r="AL163" i="1"/>
  <c r="M153" i="1"/>
  <c r="BH153" i="1"/>
  <c r="AD153" i="1" s="1"/>
  <c r="BI141" i="1"/>
  <c r="AE141" i="1" s="1"/>
  <c r="AW143" i="1"/>
  <c r="J143" i="1"/>
  <c r="M143" i="1"/>
  <c r="M139" i="1"/>
  <c r="J141" i="1"/>
  <c r="BH141" i="1"/>
  <c r="AD141" i="1" s="1"/>
  <c r="BH137" i="1"/>
  <c r="AD137" i="1" s="1"/>
  <c r="AX141" i="1"/>
  <c r="BC141" i="1" s="1"/>
  <c r="AX133" i="1"/>
  <c r="BC137" i="1"/>
  <c r="M123" i="1"/>
  <c r="BH129" i="1"/>
  <c r="AD129" i="1" s="1"/>
  <c r="BI129" i="1"/>
  <c r="AE129" i="1" s="1"/>
  <c r="AX121" i="1"/>
  <c r="BC121" i="1" s="1"/>
  <c r="K121" i="1"/>
  <c r="BH121" i="1"/>
  <c r="AD121" i="1" s="1"/>
  <c r="BH123" i="1"/>
  <c r="AD123" i="1" s="1"/>
  <c r="M131" i="1"/>
  <c r="J123" i="1"/>
  <c r="J119" i="1"/>
  <c r="J111" i="1"/>
  <c r="BH111" i="1"/>
  <c r="AD111" i="1" s="1"/>
  <c r="BH119" i="1"/>
  <c r="AD119" i="1" s="1"/>
  <c r="BI111" i="1"/>
  <c r="AE111" i="1" s="1"/>
  <c r="AL113" i="1"/>
  <c r="BI119" i="1"/>
  <c r="AE119" i="1" s="1"/>
  <c r="M111" i="1"/>
  <c r="M115" i="1"/>
  <c r="J109" i="1"/>
  <c r="BH109" i="1"/>
  <c r="AD109" i="1" s="1"/>
  <c r="BC119" i="1"/>
  <c r="AX111" i="1"/>
  <c r="BC111" i="1" s="1"/>
  <c r="BH105" i="1"/>
  <c r="AD105" i="1" s="1"/>
  <c r="AW98" i="1"/>
  <c r="K107" i="1"/>
  <c r="J98" i="1"/>
  <c r="BI107" i="1"/>
  <c r="AE107" i="1" s="1"/>
  <c r="K98" i="1"/>
  <c r="M107" i="1"/>
  <c r="AX105" i="1"/>
  <c r="BI98" i="1"/>
  <c r="AE98" i="1" s="1"/>
  <c r="AW105" i="1"/>
  <c r="K105" i="1"/>
  <c r="BC92" i="1"/>
  <c r="BH84" i="1"/>
  <c r="AD84" i="1" s="1"/>
  <c r="BI84" i="1"/>
  <c r="AE84" i="1" s="1"/>
  <c r="AX96" i="1"/>
  <c r="AX86" i="1"/>
  <c r="K96" i="1"/>
  <c r="AL88" i="1"/>
  <c r="K86" i="1"/>
  <c r="BC88" i="1"/>
  <c r="AX84" i="1"/>
  <c r="M90" i="1"/>
  <c r="BH67" i="1"/>
  <c r="AD67" i="1" s="1"/>
  <c r="AW69" i="1"/>
  <c r="BI79" i="1"/>
  <c r="AE79" i="1" s="1"/>
  <c r="AW75" i="1"/>
  <c r="J67" i="1"/>
  <c r="J79" i="1"/>
  <c r="BH79" i="1"/>
  <c r="AD79" i="1" s="1"/>
  <c r="AV71" i="1"/>
  <c r="M80" i="1"/>
  <c r="AX75" i="1"/>
  <c r="K73" i="1"/>
  <c r="AX79" i="1"/>
  <c r="BC79" i="1" s="1"/>
  <c r="BI75" i="1"/>
  <c r="AE75" i="1" s="1"/>
  <c r="AX55" i="1"/>
  <c r="K55" i="1"/>
  <c r="AW56" i="1"/>
  <c r="AX56" i="1"/>
  <c r="BC56" i="1" s="1"/>
  <c r="J53" i="1"/>
  <c r="M55" i="1"/>
  <c r="AX61" i="1"/>
  <c r="AX66" i="1"/>
  <c r="AV66" i="1" s="1"/>
  <c r="K56" i="1"/>
  <c r="K61" i="1"/>
  <c r="K66" i="1"/>
  <c r="BH66" i="1"/>
  <c r="AD66" i="1" s="1"/>
  <c r="J58" i="1"/>
  <c r="AW58" i="1"/>
  <c r="AV58" i="1" s="1"/>
  <c r="M61" i="1"/>
  <c r="BH61" i="1"/>
  <c r="AD61" i="1" s="1"/>
  <c r="K58" i="1"/>
  <c r="AX58" i="1"/>
  <c r="J54" i="1"/>
  <c r="AW54" i="1"/>
  <c r="AT52" i="1"/>
  <c r="AX64" i="1"/>
  <c r="AW61" i="1"/>
  <c r="BC61" i="1" s="1"/>
  <c r="K64" i="1"/>
  <c r="AW53" i="1"/>
  <c r="J66" i="1"/>
  <c r="K53" i="1"/>
  <c r="K54" i="1"/>
  <c r="AX54" i="1"/>
  <c r="AL59" i="1"/>
  <c r="BC62" i="1"/>
  <c r="J59" i="1"/>
  <c r="AL60" i="1"/>
  <c r="AW49" i="1"/>
  <c r="J49" i="1"/>
  <c r="J48" i="1" s="1"/>
  <c r="D13" i="2" s="1"/>
  <c r="K49" i="1"/>
  <c r="K48" i="1" s="1"/>
  <c r="E13" i="2" s="1"/>
  <c r="AX20" i="1"/>
  <c r="BC20" i="1" s="1"/>
  <c r="AW44" i="1"/>
  <c r="AV44" i="1" s="1"/>
  <c r="AX24" i="1"/>
  <c r="K34" i="1"/>
  <c r="M42" i="1"/>
  <c r="BH44" i="1"/>
  <c r="AD44" i="1" s="1"/>
  <c r="K24" i="1"/>
  <c r="AW36" i="1"/>
  <c r="M34" i="1"/>
  <c r="AX36" i="1"/>
  <c r="AV38" i="1"/>
  <c r="BH46" i="1"/>
  <c r="AD46" i="1" s="1"/>
  <c r="J36" i="1"/>
  <c r="BI46" i="1"/>
  <c r="AE46" i="1" s="1"/>
  <c r="AW26" i="1"/>
  <c r="BC26" i="1" s="1"/>
  <c r="K36" i="1"/>
  <c r="AL28" i="1"/>
  <c r="J34" i="1"/>
  <c r="M40" i="1"/>
  <c r="AX44" i="1"/>
  <c r="K20" i="1"/>
  <c r="AV32" i="1"/>
  <c r="M26" i="1"/>
  <c r="J32" i="1"/>
  <c r="BH32" i="1"/>
  <c r="AD32" i="1" s="1"/>
  <c r="J40" i="1"/>
  <c r="M20" i="1"/>
  <c r="AL18" i="1"/>
  <c r="AW16" i="1"/>
  <c r="K16" i="1"/>
  <c r="AX16" i="1"/>
  <c r="M16" i="1"/>
  <c r="J14" i="1"/>
  <c r="M14" i="1"/>
  <c r="C27" i="3"/>
  <c r="C28" i="3"/>
  <c r="F28" i="3" s="1"/>
  <c r="K338" i="1"/>
  <c r="BI338" i="1"/>
  <c r="AC338" i="1" s="1"/>
  <c r="AV146" i="1"/>
  <c r="BC146" i="1"/>
  <c r="AV305" i="1"/>
  <c r="BC305" i="1"/>
  <c r="G12" i="2"/>
  <c r="O12" i="1"/>
  <c r="G11" i="2" s="1"/>
  <c r="AL92" i="1"/>
  <c r="M92" i="1"/>
  <c r="AX161" i="1"/>
  <c r="AL22" i="1"/>
  <c r="AU13" i="1" s="1"/>
  <c r="AV36" i="1"/>
  <c r="BC59" i="1"/>
  <c r="AV59" i="1"/>
  <c r="BI143" i="1"/>
  <c r="AE143" i="1" s="1"/>
  <c r="AX143" i="1"/>
  <c r="AV143" i="1" s="1"/>
  <c r="AV161" i="1"/>
  <c r="BC161" i="1"/>
  <c r="AV247" i="1"/>
  <c r="AW277" i="1"/>
  <c r="BH277" i="1"/>
  <c r="J277" i="1"/>
  <c r="AW338" i="1"/>
  <c r="BH338" i="1"/>
  <c r="AB338" i="1" s="1"/>
  <c r="J338" i="1"/>
  <c r="M56" i="1"/>
  <c r="BI77" i="1"/>
  <c r="AE77" i="1" s="1"/>
  <c r="AX77" i="1"/>
  <c r="K77" i="1"/>
  <c r="M105" i="1"/>
  <c r="AW42" i="1"/>
  <c r="M69" i="1"/>
  <c r="AW100" i="1"/>
  <c r="J171" i="1"/>
  <c r="AX199" i="1"/>
  <c r="I18" i="4"/>
  <c r="BC14" i="1"/>
  <c r="AV14" i="1"/>
  <c r="K18" i="1"/>
  <c r="AX18" i="1"/>
  <c r="AV18" i="1" s="1"/>
  <c r="BI28" i="1"/>
  <c r="AE28" i="1" s="1"/>
  <c r="AX28" i="1"/>
  <c r="K42" i="1"/>
  <c r="AX42" i="1"/>
  <c r="M82" i="1"/>
  <c r="AV84" i="1"/>
  <c r="BC84" i="1"/>
  <c r="J96" i="1"/>
  <c r="AW96" i="1"/>
  <c r="J100" i="1"/>
  <c r="J139" i="1"/>
  <c r="AX139" i="1"/>
  <c r="AL195" i="1"/>
  <c r="L194" i="1"/>
  <c r="F17" i="2" s="1"/>
  <c r="I17" i="2" s="1"/>
  <c r="M203" i="1"/>
  <c r="M243" i="1"/>
  <c r="M303" i="1"/>
  <c r="AL303" i="1"/>
  <c r="BI22" i="1"/>
  <c r="AE22" i="1" s="1"/>
  <c r="AX22" i="1"/>
  <c r="M231" i="1"/>
  <c r="M54" i="1"/>
  <c r="BI94" i="1"/>
  <c r="AE94" i="1" s="1"/>
  <c r="AX94" i="1"/>
  <c r="K94" i="1"/>
  <c r="AL283" i="1"/>
  <c r="M283" i="1"/>
  <c r="K22" i="1"/>
  <c r="BC32" i="1"/>
  <c r="K69" i="1"/>
  <c r="M75" i="1"/>
  <c r="AX171" i="1"/>
  <c r="BI171" i="1"/>
  <c r="AE171" i="1" s="1"/>
  <c r="O194" i="1"/>
  <c r="G17" i="2" s="1"/>
  <c r="K199" i="1"/>
  <c r="AW273" i="1"/>
  <c r="J273" i="1"/>
  <c r="BH273" i="1"/>
  <c r="AW117" i="1"/>
  <c r="BH117" i="1"/>
  <c r="AD117" i="1" s="1"/>
  <c r="J117" i="1"/>
  <c r="BC157" i="1"/>
  <c r="AW199" i="1"/>
  <c r="M265" i="1"/>
  <c r="BH305" i="1"/>
  <c r="J305" i="1"/>
  <c r="AX309" i="1"/>
  <c r="BC309" i="1" s="1"/>
  <c r="BI309" i="1"/>
  <c r="AW333" i="1"/>
  <c r="J333" i="1"/>
  <c r="BH333" i="1"/>
  <c r="AF333" i="1" s="1"/>
  <c r="AX60" i="1"/>
  <c r="K123" i="1"/>
  <c r="K135" i="1"/>
  <c r="AW245" i="1"/>
  <c r="J245" i="1"/>
  <c r="BH245" i="1"/>
  <c r="AW261" i="1"/>
  <c r="BH261" i="1"/>
  <c r="AS13" i="1"/>
  <c r="BH18" i="1"/>
  <c r="AD18" i="1" s="1"/>
  <c r="K28" i="1"/>
  <c r="AX53" i="1"/>
  <c r="K60" i="1"/>
  <c r="M79" i="1"/>
  <c r="AL79" i="1"/>
  <c r="BI90" i="1"/>
  <c r="AE90" i="1" s="1"/>
  <c r="AX90" i="1"/>
  <c r="J113" i="1"/>
  <c r="AW165" i="1"/>
  <c r="M179" i="1"/>
  <c r="AL179" i="1"/>
  <c r="BH181" i="1"/>
  <c r="AD181" i="1" s="1"/>
  <c r="AW181" i="1"/>
  <c r="J181" i="1"/>
  <c r="M235" i="1"/>
  <c r="AX261" i="1"/>
  <c r="BI261" i="1"/>
  <c r="AL305" i="1"/>
  <c r="M305" i="1"/>
  <c r="M24" i="1"/>
  <c r="O52" i="1"/>
  <c r="BF53" i="1"/>
  <c r="AW90" i="1"/>
  <c r="AV119" i="1"/>
  <c r="J165" i="1"/>
  <c r="AX168" i="1"/>
  <c r="AV168" i="1" s="1"/>
  <c r="AW217" i="1"/>
  <c r="J217" i="1"/>
  <c r="BI223" i="1"/>
  <c r="AX223" i="1"/>
  <c r="K223" i="1"/>
  <c r="K257" i="1"/>
  <c r="BI257" i="1"/>
  <c r="J261" i="1"/>
  <c r="AW346" i="1"/>
  <c r="BH346" i="1"/>
  <c r="AB346" i="1" s="1"/>
  <c r="J346" i="1"/>
  <c r="BC185" i="1"/>
  <c r="J82" i="1"/>
  <c r="K127" i="1"/>
  <c r="K82" i="1"/>
  <c r="J18" i="1"/>
  <c r="M127" i="1"/>
  <c r="J30" i="1"/>
  <c r="AW30" i="1"/>
  <c r="M44" i="1"/>
  <c r="AL64" i="1"/>
  <c r="BI67" i="1"/>
  <c r="AE67" i="1" s="1"/>
  <c r="K67" i="1"/>
  <c r="AX67" i="1"/>
  <c r="AL86" i="1"/>
  <c r="J90" i="1"/>
  <c r="M101" i="1"/>
  <c r="AL101" i="1"/>
  <c r="AW113" i="1"/>
  <c r="K119" i="1"/>
  <c r="BH135" i="1"/>
  <c r="AD135" i="1" s="1"/>
  <c r="K168" i="1"/>
  <c r="K217" i="1"/>
  <c r="BI217" i="1"/>
  <c r="AW257" i="1"/>
  <c r="K261" i="1"/>
  <c r="K90" i="1"/>
  <c r="BH131" i="1"/>
  <c r="AD131" i="1" s="1"/>
  <c r="AW131" i="1"/>
  <c r="AL189" i="1"/>
  <c r="J257" i="1"/>
  <c r="BH289" i="1"/>
  <c r="AW289" i="1"/>
  <c r="J289" i="1"/>
  <c r="BH295" i="1"/>
  <c r="AW295" i="1"/>
  <c r="J295" i="1"/>
  <c r="AL321" i="1"/>
  <c r="J199" i="1"/>
  <c r="AW163" i="1"/>
  <c r="J163" i="1"/>
  <c r="BH163" i="1"/>
  <c r="AD163" i="1" s="1"/>
  <c r="AX82" i="1"/>
  <c r="BC144" i="1"/>
  <c r="AV144" i="1"/>
  <c r="AW135" i="1"/>
  <c r="K30" i="1"/>
  <c r="AL36" i="1"/>
  <c r="AW64" i="1"/>
  <c r="BH64" i="1"/>
  <c r="AD64" i="1" s="1"/>
  <c r="J16" i="1"/>
  <c r="BC40" i="1"/>
  <c r="AV40" i="1"/>
  <c r="M49" i="1"/>
  <c r="M48" i="1" s="1"/>
  <c r="BH103" i="1"/>
  <c r="AD103" i="1" s="1"/>
  <c r="AW103" i="1"/>
  <c r="J103" i="1"/>
  <c r="AX109" i="1"/>
  <c r="BC109" i="1" s="1"/>
  <c r="BI109" i="1"/>
  <c r="AE109" i="1" s="1"/>
  <c r="K131" i="1"/>
  <c r="BI131" i="1"/>
  <c r="AE131" i="1" s="1"/>
  <c r="AW155" i="1"/>
  <c r="BH155" i="1"/>
  <c r="AD155" i="1" s="1"/>
  <c r="J155" i="1"/>
  <c r="M175" i="1"/>
  <c r="M293" i="1"/>
  <c r="AL293" i="1"/>
  <c r="BC75" i="1"/>
  <c r="AV75" i="1"/>
  <c r="BI271" i="1"/>
  <c r="K271" i="1"/>
  <c r="AW94" i="1"/>
  <c r="BH94" i="1"/>
  <c r="AD94" i="1" s="1"/>
  <c r="J94" i="1"/>
  <c r="BH207" i="1"/>
  <c r="AW207" i="1"/>
  <c r="AX271" i="1"/>
  <c r="AL315" i="1"/>
  <c r="M315" i="1"/>
  <c r="J22" i="1"/>
  <c r="BH77" i="1"/>
  <c r="AD77" i="1" s="1"/>
  <c r="AW77" i="1"/>
  <c r="M247" i="1"/>
  <c r="AW22" i="1"/>
  <c r="AX69" i="1"/>
  <c r="AV69" i="1" s="1"/>
  <c r="AW82" i="1"/>
  <c r="BI100" i="1"/>
  <c r="AE100" i="1" s="1"/>
  <c r="AX100" i="1"/>
  <c r="AX127" i="1"/>
  <c r="AV127" i="1" s="1"/>
  <c r="BC243" i="1"/>
  <c r="AV243" i="1"/>
  <c r="BI161" i="1"/>
  <c r="AE161" i="1" s="1"/>
  <c r="AT13" i="1"/>
  <c r="BH28" i="1"/>
  <c r="AD28" i="1" s="1"/>
  <c r="AW28" i="1"/>
  <c r="J42" i="1"/>
  <c r="AW139" i="1"/>
  <c r="M157" i="1"/>
  <c r="AW171" i="1"/>
  <c r="BH173" i="1"/>
  <c r="AD173" i="1" s="1"/>
  <c r="J173" i="1"/>
  <c r="AW173" i="1"/>
  <c r="K309" i="1"/>
  <c r="J24" i="1"/>
  <c r="BC38" i="1"/>
  <c r="AW60" i="1"/>
  <c r="BC66" i="1"/>
  <c r="J77" i="1"/>
  <c r="K100" i="1"/>
  <c r="J107" i="1"/>
  <c r="BH107" i="1"/>
  <c r="AD107" i="1" s="1"/>
  <c r="AW107" i="1"/>
  <c r="AX123" i="1"/>
  <c r="K139" i="1"/>
  <c r="J146" i="1"/>
  <c r="BH146" i="1"/>
  <c r="AD146" i="1" s="1"/>
  <c r="AW24" i="1"/>
  <c r="L52" i="1"/>
  <c r="J60" i="1"/>
  <c r="AX135" i="1"/>
  <c r="BC293" i="1"/>
  <c r="AV293" i="1"/>
  <c r="AX30" i="1"/>
  <c r="AW73" i="1"/>
  <c r="BH73" i="1"/>
  <c r="AD73" i="1" s="1"/>
  <c r="AW86" i="1"/>
  <c r="BH86" i="1"/>
  <c r="AD86" i="1" s="1"/>
  <c r="AV16" i="1"/>
  <c r="M30" i="1"/>
  <c r="J56" i="1"/>
  <c r="J73" i="1"/>
  <c r="AX73" i="1"/>
  <c r="AX131" i="1"/>
  <c r="M257" i="1"/>
  <c r="BF342" i="1"/>
  <c r="O335" i="1"/>
  <c r="G20" i="2" s="1"/>
  <c r="L13" i="1"/>
  <c r="J20" i="1"/>
  <c r="AW34" i="1"/>
  <c r="AL49" i="1"/>
  <c r="AU48" i="1" s="1"/>
  <c r="J55" i="1"/>
  <c r="M77" i="1"/>
  <c r="AW80" i="1"/>
  <c r="M94" i="1"/>
  <c r="AL98" i="1"/>
  <c r="AX117" i="1"/>
  <c r="J121" i="1"/>
  <c r="AX148" i="1"/>
  <c r="AW151" i="1"/>
  <c r="AX183" i="1"/>
  <c r="J192" i="1"/>
  <c r="J191" i="1" s="1"/>
  <c r="D16" i="2" s="1"/>
  <c r="AV192" i="1"/>
  <c r="K225" i="1"/>
  <c r="AL229" i="1"/>
  <c r="J233" i="1"/>
  <c r="AL285" i="1"/>
  <c r="M295" i="1"/>
  <c r="AL295" i="1"/>
  <c r="M311" i="1"/>
  <c r="BH313" i="1"/>
  <c r="AW313" i="1"/>
  <c r="AL32" i="1"/>
  <c r="AX34" i="1"/>
  <c r="AW46" i="1"/>
  <c r="AS52" i="1"/>
  <c r="AV62" i="1"/>
  <c r="AX80" i="1"/>
  <c r="K117" i="1"/>
  <c r="BI155" i="1"/>
  <c r="AE155" i="1" s="1"/>
  <c r="K183" i="1"/>
  <c r="K192" i="1"/>
  <c r="K191" i="1" s="1"/>
  <c r="E16" i="2" s="1"/>
  <c r="AW197" i="1"/>
  <c r="J197" i="1"/>
  <c r="BH197" i="1"/>
  <c r="AW225" i="1"/>
  <c r="AW229" i="1"/>
  <c r="BH229" i="1"/>
  <c r="J229" i="1"/>
  <c r="K233" i="1"/>
  <c r="AW233" i="1"/>
  <c r="AV269" i="1"/>
  <c r="AW285" i="1"/>
  <c r="BH285" i="1"/>
  <c r="BC307" i="1"/>
  <c r="AV307" i="1"/>
  <c r="AL177" i="1"/>
  <c r="M177" i="1"/>
  <c r="BH183" i="1"/>
  <c r="AD183" i="1" s="1"/>
  <c r="AW183" i="1"/>
  <c r="AX253" i="1"/>
  <c r="AV253" i="1" s="1"/>
  <c r="BI253" i="1"/>
  <c r="AV267" i="1"/>
  <c r="BC267" i="1"/>
  <c r="BI295" i="1"/>
  <c r="AX295" i="1"/>
  <c r="AW148" i="1"/>
  <c r="BH148" i="1"/>
  <c r="AD148" i="1" s="1"/>
  <c r="J151" i="1"/>
  <c r="AX155" i="1"/>
  <c r="BH187" i="1"/>
  <c r="AD187" i="1" s="1"/>
  <c r="AW187" i="1"/>
  <c r="BI209" i="1"/>
  <c r="AX209" i="1"/>
  <c r="BC209" i="1" s="1"/>
  <c r="AL71" i="1"/>
  <c r="M100" i="1"/>
  <c r="K103" i="1"/>
  <c r="AW133" i="1"/>
  <c r="J133" i="1"/>
  <c r="M155" i="1"/>
  <c r="AX187" i="1"/>
  <c r="K187" i="1"/>
  <c r="AT194" i="1"/>
  <c r="J225" i="1"/>
  <c r="AW237" i="1"/>
  <c r="J237" i="1"/>
  <c r="BH237" i="1"/>
  <c r="M245" i="1"/>
  <c r="BC279" i="1"/>
  <c r="AV279" i="1"/>
  <c r="K295" i="1"/>
  <c r="AX301" i="1"/>
  <c r="AV301" i="1" s="1"/>
  <c r="K301" i="1"/>
  <c r="AL38" i="1"/>
  <c r="AW55" i="1"/>
  <c r="J84" i="1"/>
  <c r="BI103" i="1"/>
  <c r="AE103" i="1" s="1"/>
  <c r="M117" i="1"/>
  <c r="AL117" i="1"/>
  <c r="BI125" i="1"/>
  <c r="AE125" i="1" s="1"/>
  <c r="AX125" i="1"/>
  <c r="AV129" i="1"/>
  <c r="K133" i="1"/>
  <c r="AV137" i="1"/>
  <c r="AV166" i="1"/>
  <c r="M183" i="1"/>
  <c r="AL183" i="1"/>
  <c r="BI187" i="1"/>
  <c r="AE187" i="1" s="1"/>
  <c r="M192" i="1"/>
  <c r="M191" i="1" s="1"/>
  <c r="BC219" i="1"/>
  <c r="AX225" i="1"/>
  <c r="AX269" i="1"/>
  <c r="BC269" i="1" s="1"/>
  <c r="K269" i="1"/>
  <c r="BI269" i="1"/>
  <c r="AX285" i="1"/>
  <c r="BI285" i="1"/>
  <c r="K285" i="1"/>
  <c r="AL297" i="1"/>
  <c r="M297" i="1"/>
  <c r="M323" i="1"/>
  <c r="K253" i="1"/>
  <c r="AW101" i="1"/>
  <c r="J101" i="1"/>
  <c r="BH329" i="1"/>
  <c r="AF329" i="1" s="1"/>
  <c r="J329" i="1"/>
  <c r="J75" i="1"/>
  <c r="AV79" i="1"/>
  <c r="M84" i="1"/>
  <c r="K88" i="1"/>
  <c r="AV88" i="1"/>
  <c r="BI148" i="1"/>
  <c r="AE148" i="1" s="1"/>
  <c r="BI192" i="1"/>
  <c r="M197" i="1"/>
  <c r="M205" i="1"/>
  <c r="BH215" i="1"/>
  <c r="AW215" i="1"/>
  <c r="AW221" i="1"/>
  <c r="BH221" i="1"/>
  <c r="J221" i="1"/>
  <c r="BI233" i="1"/>
  <c r="M269" i="1"/>
  <c r="K281" i="1"/>
  <c r="K313" i="1"/>
  <c r="BI329" i="1"/>
  <c r="AG329" i="1" s="1"/>
  <c r="AX329" i="1"/>
  <c r="M133" i="1"/>
  <c r="M141" i="1"/>
  <c r="AL141" i="1"/>
  <c r="BH192" i="1"/>
  <c r="BH255" i="1"/>
  <c r="AW255" i="1"/>
  <c r="BI319" i="1"/>
  <c r="AX319" i="1"/>
  <c r="K44" i="1"/>
  <c r="AX49" i="1"/>
  <c r="BC129" i="1"/>
  <c r="BH133" i="1"/>
  <c r="AD133" i="1" s="1"/>
  <c r="K175" i="1"/>
  <c r="AW189" i="1"/>
  <c r="J215" i="1"/>
  <c r="AX221" i="1"/>
  <c r="BI221" i="1"/>
  <c r="AV251" i="1"/>
  <c r="K255" i="1"/>
  <c r="AX255" i="1"/>
  <c r="AW265" i="1"/>
  <c r="BH271" i="1"/>
  <c r="AW271" i="1"/>
  <c r="AW281" i="1"/>
  <c r="BH303" i="1"/>
  <c r="AW303" i="1"/>
  <c r="BI313" i="1"/>
  <c r="AW329" i="1"/>
  <c r="M340" i="1"/>
  <c r="L335" i="1"/>
  <c r="F20" i="2" s="1"/>
  <c r="I20" i="2" s="1"/>
  <c r="I27" i="4"/>
  <c r="M109" i="1"/>
  <c r="AW170" i="1"/>
  <c r="J170" i="1"/>
  <c r="AV201" i="1"/>
  <c r="BI263" i="1"/>
  <c r="AX263" i="1"/>
  <c r="K263" i="1"/>
  <c r="AX331" i="1"/>
  <c r="AV331" i="1" s="1"/>
  <c r="K331" i="1"/>
  <c r="K328" i="1" s="1"/>
  <c r="BH348" i="1"/>
  <c r="AB348" i="1" s="1"/>
  <c r="AW348" i="1"/>
  <c r="J348" i="1"/>
  <c r="AX325" i="1"/>
  <c r="BI325" i="1"/>
  <c r="K325" i="1"/>
  <c r="M328" i="1"/>
  <c r="K336" i="1"/>
  <c r="AS194" i="1"/>
  <c r="M221" i="1"/>
  <c r="AL221" i="1"/>
  <c r="M277" i="1"/>
  <c r="M181" i="1"/>
  <c r="BH287" i="1"/>
  <c r="AW287" i="1"/>
  <c r="AV141" i="1"/>
  <c r="M170" i="1"/>
  <c r="AL173" i="1"/>
  <c r="M173" i="1"/>
  <c r="M209" i="1"/>
  <c r="J213" i="1"/>
  <c r="AX213" i="1"/>
  <c r="AV213" i="1" s="1"/>
  <c r="BI213" i="1"/>
  <c r="BH223" i="1"/>
  <c r="AW223" i="1"/>
  <c r="J239" i="1"/>
  <c r="J287" i="1"/>
  <c r="M301" i="1"/>
  <c r="BI311" i="1"/>
  <c r="AX311" i="1"/>
  <c r="M325" i="1"/>
  <c r="AT335" i="1"/>
  <c r="M125" i="1"/>
  <c r="BC179" i="1"/>
  <c r="AL307" i="1"/>
  <c r="M307" i="1"/>
  <c r="AL313" i="1"/>
  <c r="BI321" i="1"/>
  <c r="AX321" i="1"/>
  <c r="AX344" i="1"/>
  <c r="BC344" i="1" s="1"/>
  <c r="K344" i="1"/>
  <c r="AL275" i="1"/>
  <c r="M275" i="1"/>
  <c r="BH297" i="1"/>
  <c r="J297" i="1"/>
  <c r="AX317" i="1"/>
  <c r="AV317" i="1" s="1"/>
  <c r="BI317" i="1"/>
  <c r="BH340" i="1"/>
  <c r="AB340" i="1" s="1"/>
  <c r="AW340" i="1"/>
  <c r="AL344" i="1"/>
  <c r="M344" i="1"/>
  <c r="M187" i="1"/>
  <c r="J205" i="1"/>
  <c r="M223" i="1"/>
  <c r="K245" i="1"/>
  <c r="AL259" i="1"/>
  <c r="M259" i="1"/>
  <c r="M263" i="1"/>
  <c r="BI279" i="1"/>
  <c r="AX279" i="1"/>
  <c r="M291" i="1"/>
  <c r="AV309" i="1"/>
  <c r="K317" i="1"/>
  <c r="BI344" i="1"/>
  <c r="AC344" i="1" s="1"/>
  <c r="BI303" i="1"/>
  <c r="AX303" i="1"/>
  <c r="BC325" i="1"/>
  <c r="AV325" i="1"/>
  <c r="M213" i="1"/>
  <c r="L328" i="1"/>
  <c r="AX348" i="1"/>
  <c r="O328" i="1"/>
  <c r="BF329" i="1"/>
  <c r="M333" i="1"/>
  <c r="M348" i="1"/>
  <c r="M253" i="1"/>
  <c r="AW263" i="1"/>
  <c r="BH269" i="1"/>
  <c r="K293" i="1"/>
  <c r="AW311" i="1"/>
  <c r="AS335" i="1"/>
  <c r="BC336" i="1" l="1"/>
  <c r="K335" i="1"/>
  <c r="E20" i="2" s="1"/>
  <c r="M335" i="1"/>
  <c r="AU335" i="1"/>
  <c r="BC331" i="1"/>
  <c r="AV323" i="1"/>
  <c r="BC315" i="1"/>
  <c r="BC317" i="1"/>
  <c r="BC297" i="1"/>
  <c r="AV283" i="1"/>
  <c r="BC283" i="1"/>
  <c r="BC249" i="1"/>
  <c r="AV259" i="1"/>
  <c r="BC259" i="1"/>
  <c r="AV235" i="1"/>
  <c r="BC239" i="1"/>
  <c r="AV239" i="1"/>
  <c r="AV231" i="1"/>
  <c r="AV227" i="1"/>
  <c r="BC241" i="1"/>
  <c r="AV241" i="1"/>
  <c r="M194" i="1"/>
  <c r="BC211" i="1"/>
  <c r="AV211" i="1"/>
  <c r="BC195" i="1"/>
  <c r="AV175" i="1"/>
  <c r="BC177" i="1"/>
  <c r="AV185" i="1"/>
  <c r="AV150" i="1"/>
  <c r="BC150" i="1"/>
  <c r="AV153" i="1"/>
  <c r="BC153" i="1"/>
  <c r="BC159" i="1"/>
  <c r="AV159" i="1"/>
  <c r="BC127" i="1"/>
  <c r="AV121" i="1"/>
  <c r="AV111" i="1"/>
  <c r="BC105" i="1"/>
  <c r="AV105" i="1"/>
  <c r="BC98" i="1"/>
  <c r="AV98" i="1"/>
  <c r="J52" i="1"/>
  <c r="D15" i="2" s="1"/>
  <c r="K52" i="1"/>
  <c r="E15" i="2" s="1"/>
  <c r="BC58" i="1"/>
  <c r="AV56" i="1"/>
  <c r="AU52" i="1"/>
  <c r="BC54" i="1"/>
  <c r="AV54" i="1"/>
  <c r="AV53" i="1"/>
  <c r="AV61" i="1"/>
  <c r="M52" i="1"/>
  <c r="AV26" i="1"/>
  <c r="BC44" i="1"/>
  <c r="AV20" i="1"/>
  <c r="BC36" i="1"/>
  <c r="M13" i="1"/>
  <c r="M12" i="1" s="1"/>
  <c r="BC16" i="1"/>
  <c r="E19" i="2"/>
  <c r="BC273" i="1"/>
  <c r="AV273" i="1"/>
  <c r="AV265" i="1"/>
  <c r="BC265" i="1"/>
  <c r="AV133" i="1"/>
  <c r="BC133" i="1"/>
  <c r="BC313" i="1"/>
  <c r="AV313" i="1"/>
  <c r="BC82" i="1"/>
  <c r="AV82" i="1"/>
  <c r="AV131" i="1"/>
  <c r="BC131" i="1"/>
  <c r="BC100" i="1"/>
  <c r="AV100" i="1"/>
  <c r="BC143" i="1"/>
  <c r="BC171" i="1"/>
  <c r="AV171" i="1"/>
  <c r="BC123" i="1"/>
  <c r="AV123" i="1"/>
  <c r="BC187" i="1"/>
  <c r="AV187" i="1"/>
  <c r="BC34" i="1"/>
  <c r="AV34" i="1"/>
  <c r="AV73" i="1"/>
  <c r="BC73" i="1"/>
  <c r="BC217" i="1"/>
  <c r="AV217" i="1"/>
  <c r="AV287" i="1"/>
  <c r="BC287" i="1"/>
  <c r="BC348" i="1"/>
  <c r="AV348" i="1"/>
  <c r="BC189" i="1"/>
  <c r="AV189" i="1"/>
  <c r="AV125" i="1"/>
  <c r="BC125" i="1"/>
  <c r="BC237" i="1"/>
  <c r="AV237" i="1"/>
  <c r="BC69" i="1"/>
  <c r="AV311" i="1"/>
  <c r="BC311" i="1"/>
  <c r="BC221" i="1"/>
  <c r="AV221" i="1"/>
  <c r="BC229" i="1"/>
  <c r="AV229" i="1"/>
  <c r="AV170" i="1"/>
  <c r="BC170" i="1"/>
  <c r="AV101" i="1"/>
  <c r="BC101" i="1"/>
  <c r="AV183" i="1"/>
  <c r="BC183" i="1"/>
  <c r="AV255" i="1"/>
  <c r="BC255" i="1"/>
  <c r="J194" i="1"/>
  <c r="D17" i="2" s="1"/>
  <c r="BC295" i="1"/>
  <c r="AV295" i="1"/>
  <c r="AV329" i="1"/>
  <c r="BC329" i="1"/>
  <c r="AV209" i="1"/>
  <c r="BC113" i="1"/>
  <c r="AV113" i="1"/>
  <c r="AV90" i="1"/>
  <c r="BC90" i="1"/>
  <c r="AU194" i="1"/>
  <c r="AV49" i="1"/>
  <c r="BC49" i="1"/>
  <c r="BC151" i="1"/>
  <c r="AV151" i="1"/>
  <c r="BC168" i="1"/>
  <c r="F29" i="4"/>
  <c r="BC18" i="1"/>
  <c r="AV319" i="1"/>
  <c r="BC319" i="1"/>
  <c r="AV94" i="1"/>
  <c r="BC94" i="1"/>
  <c r="M327" i="1"/>
  <c r="AV215" i="1"/>
  <c r="BC215" i="1"/>
  <c r="BC225" i="1"/>
  <c r="AV225" i="1"/>
  <c r="K194" i="1"/>
  <c r="E17" i="2" s="1"/>
  <c r="BC42" i="1"/>
  <c r="AV42" i="1"/>
  <c r="AV139" i="1"/>
  <c r="BC139" i="1"/>
  <c r="BC86" i="1"/>
  <c r="AV86" i="1"/>
  <c r="AV163" i="1"/>
  <c r="BC163" i="1"/>
  <c r="BC30" i="1"/>
  <c r="AV30" i="1"/>
  <c r="BC197" i="1"/>
  <c r="AV197" i="1"/>
  <c r="BC28" i="1"/>
  <c r="AV28" i="1"/>
  <c r="J13" i="1"/>
  <c r="BC285" i="1"/>
  <c r="AV285" i="1"/>
  <c r="AV303" i="1"/>
  <c r="BC303" i="1"/>
  <c r="AV148" i="1"/>
  <c r="BC148" i="1"/>
  <c r="AV64" i="1"/>
  <c r="BC64" i="1"/>
  <c r="AV338" i="1"/>
  <c r="BC338" i="1"/>
  <c r="F15" i="2"/>
  <c r="I15" i="2" s="1"/>
  <c r="L51" i="1"/>
  <c r="F14" i="2" s="1"/>
  <c r="G15" i="2"/>
  <c r="O51" i="1"/>
  <c r="G14" i="2" s="1"/>
  <c r="BC253" i="1"/>
  <c r="AV223" i="1"/>
  <c r="BC223" i="1"/>
  <c r="BC281" i="1"/>
  <c r="AV281" i="1"/>
  <c r="BC55" i="1"/>
  <c r="AV55" i="1"/>
  <c r="BC233" i="1"/>
  <c r="AV233" i="1"/>
  <c r="BC46" i="1"/>
  <c r="AV46" i="1"/>
  <c r="AV24" i="1"/>
  <c r="BC24" i="1"/>
  <c r="BC207" i="1"/>
  <c r="AV207" i="1"/>
  <c r="BC53" i="1"/>
  <c r="BC22" i="1"/>
  <c r="AV22" i="1"/>
  <c r="BC107" i="1"/>
  <c r="AV107" i="1"/>
  <c r="AV263" i="1"/>
  <c r="BC263" i="1"/>
  <c r="BC340" i="1"/>
  <c r="AV340" i="1"/>
  <c r="AV257" i="1"/>
  <c r="BC257" i="1"/>
  <c r="AV333" i="1"/>
  <c r="BC333" i="1"/>
  <c r="BC77" i="1"/>
  <c r="AV77" i="1"/>
  <c r="O327" i="1"/>
  <c r="G18" i="2" s="1"/>
  <c r="G19" i="2"/>
  <c r="J335" i="1"/>
  <c r="D20" i="2" s="1"/>
  <c r="AV199" i="1"/>
  <c r="BC199" i="1"/>
  <c r="BC261" i="1"/>
  <c r="AV261" i="1"/>
  <c r="F19" i="2"/>
  <c r="I19" i="2" s="1"/>
  <c r="L327" i="1"/>
  <c r="F18" i="2" s="1"/>
  <c r="C15" i="3" s="1"/>
  <c r="BC301" i="1"/>
  <c r="AV173" i="1"/>
  <c r="BC173" i="1"/>
  <c r="BC155" i="1"/>
  <c r="AV155" i="1"/>
  <c r="AV135" i="1"/>
  <c r="BC135" i="1"/>
  <c r="AV346" i="1"/>
  <c r="BC346" i="1"/>
  <c r="AV165" i="1"/>
  <c r="BC165" i="1"/>
  <c r="BC245" i="1"/>
  <c r="AV245" i="1"/>
  <c r="BC117" i="1"/>
  <c r="AV117" i="1"/>
  <c r="BC277" i="1"/>
  <c r="AV277" i="1"/>
  <c r="AV80" i="1"/>
  <c r="BC80" i="1"/>
  <c r="AV103" i="1"/>
  <c r="BC103" i="1"/>
  <c r="F12" i="2"/>
  <c r="I12" i="2" s="1"/>
  <c r="L12" i="1"/>
  <c r="F11" i="2" s="1"/>
  <c r="L350" i="1"/>
  <c r="BC181" i="1"/>
  <c r="AV181" i="1"/>
  <c r="AV60" i="1"/>
  <c r="BC60" i="1"/>
  <c r="K13" i="1"/>
  <c r="BC289" i="1"/>
  <c r="AV289" i="1"/>
  <c r="AV321" i="1"/>
  <c r="BC321" i="1"/>
  <c r="BC213" i="1"/>
  <c r="AV271" i="1"/>
  <c r="BC271" i="1"/>
  <c r="J328" i="1"/>
  <c r="AV67" i="1"/>
  <c r="BC67" i="1"/>
  <c r="AV96" i="1"/>
  <c r="BC96" i="1"/>
  <c r="AV109" i="1"/>
  <c r="K327" i="1" l="1"/>
  <c r="E18" i="2" s="1"/>
  <c r="M51" i="1"/>
  <c r="C14" i="3"/>
  <c r="C16" i="3" s="1"/>
  <c r="C29" i="3" s="1"/>
  <c r="F29" i="3" s="1"/>
  <c r="M350" i="1"/>
  <c r="J51" i="1"/>
  <c r="D14" i="2" s="1"/>
  <c r="K51" i="1"/>
  <c r="E14" i="2" s="1"/>
  <c r="F21" i="2"/>
  <c r="D19" i="2"/>
  <c r="J327" i="1"/>
  <c r="D18" i="2" s="1"/>
  <c r="E12" i="2"/>
  <c r="K12" i="1"/>
  <c r="E11" i="2" s="1"/>
  <c r="D12" i="2"/>
  <c r="J12" i="1"/>
  <c r="D11" i="2" s="1"/>
  <c r="I28" i="3" l="1"/>
  <c r="I29" i="3" s="1"/>
</calcChain>
</file>

<file path=xl/sharedStrings.xml><?xml version="1.0" encoding="utf-8"?>
<sst xmlns="http://schemas.openxmlformats.org/spreadsheetml/2006/main" count="2716" uniqueCount="704">
  <si>
    <t>Název stavby:</t>
  </si>
  <si>
    <t>„Modernizace kuchyně ZŠ Drnovice – zpracování projektové dokumentace“</t>
  </si>
  <si>
    <t>Doba výstavby:</t>
  </si>
  <si>
    <t>Objednatel:</t>
  </si>
  <si>
    <t>Druh stavby:</t>
  </si>
  <si>
    <t>Udržovací práce</t>
  </si>
  <si>
    <t>Začátek výstavby:</t>
  </si>
  <si>
    <t xml:space="preserve"> </t>
  </si>
  <si>
    <t>Projektant:</t>
  </si>
  <si>
    <t>Lokalita:</t>
  </si>
  <si>
    <t>Drnovice 109, 68304 Drnovice</t>
  </si>
  <si>
    <t>Konec výstavby:</t>
  </si>
  <si>
    <t>Zhotovitel:</t>
  </si>
  <si>
    <t> </t>
  </si>
  <si>
    <t>JKSO:</t>
  </si>
  <si>
    <t>801</t>
  </si>
  <si>
    <t>Zpracováno dne:</t>
  </si>
  <si>
    <t>Zpracoval:</t>
  </si>
  <si>
    <t>Č</t>
  </si>
  <si>
    <t>Objekt</t>
  </si>
  <si>
    <t>Kód</t>
  </si>
  <si>
    <t>Zkrácený popis</t>
  </si>
  <si>
    <t>MJ</t>
  </si>
  <si>
    <t>Množství</t>
  </si>
  <si>
    <t>Cena/MJ</t>
  </si>
  <si>
    <t>Sazba DPH</t>
  </si>
  <si>
    <t>Náklady (Kč)</t>
  </si>
  <si>
    <t>Hmotnost (t)</t>
  </si>
  <si>
    <t>Cenová</t>
  </si>
  <si>
    <t>ISWORK</t>
  </si>
  <si>
    <t>GROUPCODE</t>
  </si>
  <si>
    <t>VATTAX</t>
  </si>
  <si>
    <t>Rozměry</t>
  </si>
  <si>
    <t>(Kč)</t>
  </si>
  <si>
    <t>Dodávka</t>
  </si>
  <si>
    <t>Montáž</t>
  </si>
  <si>
    <t>Celkem</t>
  </si>
  <si>
    <t>Celkem vč. DPH</t>
  </si>
  <si>
    <t>Jednot.</t>
  </si>
  <si>
    <t>soustava</t>
  </si>
  <si>
    <t>Přesuny</t>
  </si>
  <si>
    <t>Typ skupiny</t>
  </si>
  <si>
    <t>HSV mat</t>
  </si>
  <si>
    <t>HSV prac</t>
  </si>
  <si>
    <t>PSV mat</t>
  </si>
  <si>
    <t>PSV prac</t>
  </si>
  <si>
    <t>Mont mat</t>
  </si>
  <si>
    <t>Mont prac</t>
  </si>
  <si>
    <t>Ostatní mat.</t>
  </si>
  <si>
    <t>MAT</t>
  </si>
  <si>
    <t>WORK</t>
  </si>
  <si>
    <t>CELK</t>
  </si>
  <si>
    <t/>
  </si>
  <si>
    <t>PS 011</t>
  </si>
  <si>
    <t>Technologické vybavení kuchyně - 1.NP</t>
  </si>
  <si>
    <t>725</t>
  </si>
  <si>
    <t>Zařizovací předměty</t>
  </si>
  <si>
    <t>1</t>
  </si>
  <si>
    <t>Nerezový regál 1200x500x1800 mm, 5 polic, stavitelné nohy, nosnost police</t>
  </si>
  <si>
    <t>kus</t>
  </si>
  <si>
    <t>7</t>
  </si>
  <si>
    <t>725_</t>
  </si>
  <si>
    <t>PS 011_72_</t>
  </si>
  <si>
    <t>PS 011_</t>
  </si>
  <si>
    <t>M</t>
  </si>
  <si>
    <t>5</t>
  </si>
  <si>
    <t>2</t>
  </si>
  <si>
    <t>Mrazící truhla objem 400 l, 1284x700x945 mm, 0,23 kW, vnitřní opláštění bílá lakovaná ocel, madlo se zámkem, odtok vody při odmražování, pevná</t>
  </si>
  <si>
    <t>3</t>
  </si>
  <si>
    <t>Nerezový pracovní stůl 1300x600x900mm, se zabudovaným dřezem 400x500x250 mm se stojánkovou dřezovou baterií s otočným prodlouženým ramínkem</t>
  </si>
  <si>
    <t>4</t>
  </si>
  <si>
    <t>Chladící skříň nerezové provedení, 600x585x855 mm, 0,1 kW, integrované madlo, lze měnit otevírání dveří, elektronický termostat, nastavitelné police</t>
  </si>
  <si>
    <t>Nerezový pracovní stůl 1250x700x900mm se dvěma dřezy 500x500x300mm,otevřené podnoží,zadní lem,otvor pro stojánkovou baterii s tlak. sprchou</t>
  </si>
  <si>
    <t>6</t>
  </si>
  <si>
    <t>Vodovodní páková baterie stojánková, s tlakovou sprchou a prodlouženým ramínkem na vodu, kotveno do zdi</t>
  </si>
  <si>
    <t>Chladící skříň 777x745x1895mm, 0,18 kW, nerezové provedeníí, integrované madlo, lze měnit otevírání dveří, chlazení s pomocným ventilátorem</t>
  </si>
  <si>
    <t>8</t>
  </si>
  <si>
    <t>Mrazící skříň 777x695x1895mm, 0,19 kW, nerezové provedení, integrované madlo, plné dveře - lze měnit otevírání, pevné police, zámek, stavitelné nohy</t>
  </si>
  <si>
    <t>9</t>
  </si>
  <si>
    <t>Regál dural+polyethylen 1000x475x2000 mm, 5 x police, 1000 x 475 mm, 2 x stojna výšky 2000 mm,</t>
  </si>
  <si>
    <t>10</t>
  </si>
  <si>
    <t>Regál dural + polyethylen, 800x475x2000 mm 5 x police, 800x475 mm, 2x stojna výšky 2000 mm</t>
  </si>
  <si>
    <t>11</t>
  </si>
  <si>
    <t>Pojízdná nádoba na odpad s víkem nerezová, 380x380x630mm - NEZAKRESLENO!!</t>
  </si>
  <si>
    <t>12</t>
  </si>
  <si>
    <t>Příjmová váha můstková 360x580x765mm, 0,05 kW, váživost 30/60kg, dílek 10/20g, rozměr vážní plochy 360 x 460 mm</t>
  </si>
  <si>
    <t>13</t>
  </si>
  <si>
    <t>Manipulační nerezový skladový vozík 550x900x870mm, nosnost 300 kg, průměr kol 100 mm šedý pryžový běhoun</t>
  </si>
  <si>
    <t>14</t>
  </si>
  <si>
    <t>Skladová paleta PVC, 1200x800x145 mm</t>
  </si>
  <si>
    <t>15</t>
  </si>
  <si>
    <t>Bílá atmosferická lednice 600x615x1855 mm, 0,18 kW pro uložení biologického odpadu, plné dveře, možnost změnit otevírání, termostat</t>
  </si>
  <si>
    <t>16</t>
  </si>
  <si>
    <t>900      R25</t>
  </si>
  <si>
    <t>Montáž technologií, připojení nových i stávajících zařízení v rámci realizace dodávky gastro, předání dokumentace</t>
  </si>
  <si>
    <t>h</t>
  </si>
  <si>
    <t>P</t>
  </si>
  <si>
    <t>8*5*1,5</t>
  </si>
  <si>
    <t>17</t>
  </si>
  <si>
    <t>900      R23</t>
  </si>
  <si>
    <t>Demontáže - odpojení, vystěhování stávající technologie, likvidace původních spotřebičů, umístění technologií pro zpětnou montáž v rámci objektu</t>
  </si>
  <si>
    <t>H99</t>
  </si>
  <si>
    <t>Ostatní přesuny hmot</t>
  </si>
  <si>
    <t>18</t>
  </si>
  <si>
    <t>999281105R00</t>
  </si>
  <si>
    <t>Přesun hmot pro technologii stravování do výšky 6 m</t>
  </si>
  <si>
    <t>t</t>
  </si>
  <si>
    <t>H99_</t>
  </si>
  <si>
    <t>PS 011_9_</t>
  </si>
  <si>
    <t>1,358</t>
  </si>
  <si>
    <t>PS 012</t>
  </si>
  <si>
    <t>Technologické vybavení kuchyně - 2.NP</t>
  </si>
  <si>
    <t>19</t>
  </si>
  <si>
    <t>Vozík se spodní policí pro podnosy a 4x GN nádobou na příbory, 752x525x1250mm, 4 kolečka z toho 2 brzděná</t>
  </si>
  <si>
    <t>PS 012_72_</t>
  </si>
  <si>
    <t>PS 012_</t>
  </si>
  <si>
    <t>20</t>
  </si>
  <si>
    <t>Servírovací vozík nerez, dvě police, 4 kolečka z toho 2 brzděná, 700x500x895 mm</t>
  </si>
  <si>
    <t>21</t>
  </si>
  <si>
    <t>Salátový bar 3 x GN 1/1 nerezový s policí s osvětlením, pojízdný, 1260x1050x1250mm, 4 kolečka z toho 2 brzděná, podnosová dráha na konzolách</t>
  </si>
  <si>
    <t>22</t>
  </si>
  <si>
    <t>Nápojový vozík nerezový s odkapní miskou, 4 kolečka z toho 2 brzděná, podnosová dráha na konzolách, 850x700x900</t>
  </si>
  <si>
    <t>23</t>
  </si>
  <si>
    <t>Nerezová termovarnice na nápoje s výpustným ventilem "na skleničku" 20 l, 360x360x460 mm</t>
  </si>
  <si>
    <t>24</t>
  </si>
  <si>
    <t>Ohřívací vozík - vodní lázeň 3 samostatná vana x GN 1/1, 1160x705x900mm, ovládání na dlouhé straně, 3 výpustné ventily, 4 kolečka z toho 2 brzděná</t>
  </si>
  <si>
    <t>25</t>
  </si>
  <si>
    <t>Vyhřívaný zásobník na talíře, 1030x550x900mm, 2 tubusy, talíř do 27 cm průměr, madlo, 4 kolečka z toho 2 otořná, provozní teplota +30 až + 90°C</t>
  </si>
  <si>
    <t>26</t>
  </si>
  <si>
    <t>Pracovní stůl 1850x650x750mm, nerez se dřezem 400x500x200 mm, spodní plná police, provedení na stavební sokl</t>
  </si>
  <si>
    <t>27</t>
  </si>
  <si>
    <t>Stojánková dřezová baterie s otočným prodlouženým ramínkem</t>
  </si>
  <si>
    <t>28</t>
  </si>
  <si>
    <t>Pracovní stůl nerez 1350x460x750mm, spodní plná police, zásuvkový blok vlevo, provedení na stavební sokl</t>
  </si>
  <si>
    <t>29</t>
  </si>
  <si>
    <t>Ohřívací vozík 795x705x900mm - vodní lázeň 2 x GN 1/1-200 nebo menší, ovládání na dlouhé straně, výpustné ventily, 4 kolečka z toho 2 brzděná</t>
  </si>
  <si>
    <t>30</t>
  </si>
  <si>
    <t>Pracovní nerezový stůl 850x700x900/1200mm s nadstavbovou policí a dechovou clonou</t>
  </si>
  <si>
    <t>31</t>
  </si>
  <si>
    <t>Pracovní nerezový stůl 2100x700x750mm, se dvěma dřezy 500x500x300mm, spodní roštovou policí, otvor pro dřezovou baterii, provedení na stavební sokl</t>
  </si>
  <si>
    <t>32</t>
  </si>
  <si>
    <t>Vodovodní páková baterie s tlakovou oplachovou sprchou a prodlouženým ramínkem na vodu, vývod ze stolu</t>
  </si>
  <si>
    <t>33</t>
  </si>
  <si>
    <t>Pracovní nerezový stůl,1900x700x750 mm, vespod prostor pro 2 nádoby na odpad, provedení na stavební sokl</t>
  </si>
  <si>
    <t>34</t>
  </si>
  <si>
    <t>Pojízdná nerez nádoba na odpad s víkem 380x380x630mm, 4 otočná kolečka</t>
  </si>
  <si>
    <t>35</t>
  </si>
  <si>
    <t>Vstupní stůl k mycímu stroji,2065x700x900mm,nerez s vedením pro koše 500x500mm,částěčná roštová police vespod,dřez 500x400x250mm,otvor pro vod.baterii</t>
  </si>
  <si>
    <t>36</t>
  </si>
  <si>
    <t>Vodovodní páková baterie s tlakovou sprchou a prodlouženým ramínkem na vodu, vývod ze stolu</t>
  </si>
  <si>
    <t>37</t>
  </si>
  <si>
    <t>Mycí stroj s posuvem košů 1600x1800x1450/1950+150mm,ostřiková vstupní zóna 200 mm s přípravou na odtah,rohová mycí zóna s oplachem 1200x1200mm</t>
  </si>
  <si>
    <t>38</t>
  </si>
  <si>
    <t>Válečkový výstupní stůl, 1500mm, koncový spínač, kompatibilní s mycím strojem, okapní vana napojená na odpad, koncový spínač</t>
  </si>
  <si>
    <t>39</t>
  </si>
  <si>
    <t>Automatický změkčovač vody, 320x635x662mm, objemový, 10 l pryskyřice, objemově řízený</t>
  </si>
  <si>
    <t>40</t>
  </si>
  <si>
    <t>Servírovací vozík nerez, 700x500x895mm, dvě police, 4 kolečka z toho 2 brzděná</t>
  </si>
  <si>
    <t>41</t>
  </si>
  <si>
    <t>Nerezový regál 900x500x1800 mm, 5 polic, stavitelné nohy, nosnost police 130 kg,</t>
  </si>
  <si>
    <t>42</t>
  </si>
  <si>
    <t>Nerezový regál 1100x750x1600mm, 5 polic, stavitelné nohy, nosnost police 130 kg</t>
  </si>
  <si>
    <t>43</t>
  </si>
  <si>
    <t>Chladící skříň 700x850x2060mm s nerezovým pláštěm, celonerezové provedení - vnitřní prostor i opláštění z nerezi, ventilované chlazen, vnitřní prostor</t>
  </si>
  <si>
    <t>44</t>
  </si>
  <si>
    <t>Pracovní stůl nerezový 2100x700x750mm,s dřezem 350x400x250mm se stojánkovou dřezovou baterií s otočným ramínkem, provedení na stavební sokl</t>
  </si>
  <si>
    <t>45</t>
  </si>
  <si>
    <t>Nástěnná skříňka nerezová 1600x350x600mm, s posuvnými dvířky, dno + 1x výškově stavitelná police, na konzolách</t>
  </si>
  <si>
    <t>46</t>
  </si>
  <si>
    <t>Chladící stůl dvousekcový,nerez 1300x685x710mm,dřez 400x352x250mm vpravo,chlazeno nucenou cirkulací vzduchu,agregát,2 sekce pro uložení GN,otvor b</t>
  </si>
  <si>
    <t>47</t>
  </si>
  <si>
    <t>Váha stolní gastro, 260x287x137mm, váživost 4/10kg, dílek 2/5g, vážní plocha 230x190mm, voděodolná, LCD displej</t>
  </si>
  <si>
    <t>48</t>
  </si>
  <si>
    <t>Robot kombinovaný,kutr/krouhač,380x365x595mm, 5,9ltr/1-3,2kg, 2 rychlosti, 20-300 porcí, včetně sady disků viz. technická specifikace:</t>
  </si>
  <si>
    <t>49</t>
  </si>
  <si>
    <t>Pracovní stůl 1500x600x900mm,nerez s dřezem 500x400x250mm vlevo,spodní police,zásuvka pod pracovní deskou,zadní a boční lem,provedení na staveb. sokl</t>
  </si>
  <si>
    <t>50</t>
  </si>
  <si>
    <t>51</t>
  </si>
  <si>
    <t>Nářezový stroj,580x480x515mm,hladký nůž,řemínkový převod,šikmé provedení,teflonový nůž o průměru min. 300 mm,přídavné broušení</t>
  </si>
  <si>
    <t>52</t>
  </si>
  <si>
    <t>Mycí stůl 1660x800x900mm,nerez,se dřezem 1000x600x400mm vpravo,zadní a boční lem,otvor pro stojánkovou baterii</t>
  </si>
  <si>
    <t>53</t>
  </si>
  <si>
    <t>Vodovodní páková baterie s tlakovou sprchou a prodlouženým ramínkem</t>
  </si>
  <si>
    <t>54</t>
  </si>
  <si>
    <t>Pojízdná nerez nádoba na odpad s víkem, 380x380x630mm, 4 otočná kolečka</t>
  </si>
  <si>
    <t>55</t>
  </si>
  <si>
    <t>Mycí stroj na provozní nádobí,775x870x1880-2240mm,14,5kW,předem plněný,rozměr koše min.610x670mm,světlá zásuvná výška min. 640mm</t>
  </si>
  <si>
    <t>56</t>
  </si>
  <si>
    <t>57</t>
  </si>
  <si>
    <t>Regál nerez, 1200x600x1800mm, 4x roštové police, rektifikační nohy, nosnost min. 130 kg/pol.</t>
  </si>
  <si>
    <t>58</t>
  </si>
  <si>
    <t>Eletrický kotel, 600x850x750mm, 24kW, rychlovarný (dle DIN 18855) s nepřímým ohřevem s dvojitým pláštěm, celková kapacita:68l</t>
  </si>
  <si>
    <t>59</t>
  </si>
  <si>
    <t>Neutrální linkový modul plný,200x850x900mm,modulární zařízení s vrchem bez hran a vyztuženým vrchem včetně pláště AISI 304,s okrajem bez hrany tl.3mm</t>
  </si>
  <si>
    <t>60</t>
  </si>
  <si>
    <t>Eletrický kotel, 800x850x900mm, 22kW, rychlovarný (dle DIN 18855), celková kapacita 158 litrů, s nepřímým ohřevem s dvojitým pláštěm</t>
  </si>
  <si>
    <t>61</t>
  </si>
  <si>
    <t>Elektrická varná stolička, plotna průměr 400 mm, 568x568x570 mm, 5kW</t>
  </si>
  <si>
    <t>62</t>
  </si>
  <si>
    <t>Multifunkční pánev 1756x850x1050mm, 36,9kW, se 2 nezávislými vanami, každá vana objem min. 79 litrů, kapacita 2x GN 1/1, hloubka vany min. 280 mm</t>
  </si>
  <si>
    <t>63</t>
  </si>
  <si>
    <t>Vozík pro pánev elektrický, akumulátorový, typově odpovídá použité pánvi, 600x780x990 mm, 0,3 kW</t>
  </si>
  <si>
    <t>64</t>
  </si>
  <si>
    <t>Indukční sporák,4 varné zóny,800x850x750mm,rozměr ceranové desky 650x650x6mm,každá zóna 5 kW,hygienické napojení na technologii,vodotěsný a bezspárový</t>
  </si>
  <si>
    <t>65</t>
  </si>
  <si>
    <t>Neutrální linkový modul kompatibilní s technologií, 900x850x750 mm,uzavřená podestavba,hygienické napojení na poz. G.03 a G.06</t>
  </si>
  <si>
    <t>66</t>
  </si>
  <si>
    <t>Napouštěcí rameno ke sporáku,obě vody,robustní provedení,hygienické napojení na technologii - vodotěsný a bezspárový systém propojitelný s technologií</t>
  </si>
  <si>
    <t>67</t>
  </si>
  <si>
    <t>Indukční sporák,2 varné zóny,500x850x750mm,rozměr ceranové desky 375x650x6mm,každá zóna 5 kW,hygienické napojení na technologii-vodotěsný a bezspárový</t>
  </si>
  <si>
    <t>68</t>
  </si>
  <si>
    <t>Konvektomat elektrický, 933x821x1046mm,18,6 kW, kapacita 11 vsunů GN 1/1, vsuny umístěné naširoko delší strana zleva doprava kvůli snazší manipulaci</t>
  </si>
  <si>
    <t>69</t>
  </si>
  <si>
    <t>Podstavec pod konvektomat se 8 vsuny na GN, vlevo skříňka pro umístění H.02, křídlová dvířka</t>
  </si>
  <si>
    <t>70</t>
  </si>
  <si>
    <t>Automatický změkčovač vody, 320x635x662mm, objemový, 10 l pryskyřice, 320x635x662 objemově řízený</t>
  </si>
  <si>
    <t>71</t>
  </si>
  <si>
    <t>Konvektomat elektrický,948x834x1804mm, 37kW, kapacita 20 vsunů GN 1/1,bojlerový vyvíječ páry,rozsah teplot 30 - 300 °C,dotykový displej,ovládací panel</t>
  </si>
  <si>
    <t>72</t>
  </si>
  <si>
    <t>Zavážecí vozík se vsuny pro konvektomat 2011, navíc, typově odpovídá konvektomatu pol.H.04</t>
  </si>
  <si>
    <t>73</t>
  </si>
  <si>
    <t>Nerezový zavážecí vozík stojanový, 660x770x1600mm, 10 zásuvů pro 22 ks GN</t>
  </si>
  <si>
    <t>74</t>
  </si>
  <si>
    <t>Pracovní nerez stůl se zásuvkovým blokem a spodní policí,2100x700x750mm,vlevo dřez 400x500x250mm se stojánk. dřez. baterií s otočným prodlouž ramínkem</t>
  </si>
  <si>
    <t>75</t>
  </si>
  <si>
    <t>Profesionální mikrovlnná trouba, objem 18l, 422x508x337mm, minimálně 2 megatrony 800W, vnitřní prostor s keramickým dnem, časovač na 30 min</t>
  </si>
  <si>
    <t>76</t>
  </si>
  <si>
    <t>Nástěnná nerez police pro MW troubu, 500x600x350mm, jedna úroveň, na konzolách</t>
  </si>
  <si>
    <t>77</t>
  </si>
  <si>
    <t>Nástěnná nerez skříňka s posuvnými dvířky, 850x350x600mm, dno + 1x výškově stavitelná police</t>
  </si>
  <si>
    <t>78</t>
  </si>
  <si>
    <t>Univerzální robot v celokovové konstrukci,objem kotlíku 60 litrů,rozměr 570x1070x1140mm,2,25kW,povrchově upraven vrchním lesk lakem,s nerezovými kryty</t>
  </si>
  <si>
    <t>79</t>
  </si>
  <si>
    <t>Pracovní stůl nerezový s policí, 1800x650x750 mm, nahoře dřevěná lepená deska masiv, 3x zásuvka pod PD, provedení na stavební sokl</t>
  </si>
  <si>
    <t>80</t>
  </si>
  <si>
    <t>Váha stolní gastro, 260x287x137mm, váživost 4/10kg, dílek 2/5g, vážní plocha 230x190mm, voděodolná, LCD disple</t>
  </si>
  <si>
    <t>81</t>
  </si>
  <si>
    <t>Pracovní stůl nerezový se spodní policí, 2025x700x750mm, 6x stojna, zásuvka pod pracovní deskou, provedení na stavební sokl</t>
  </si>
  <si>
    <t>82</t>
  </si>
  <si>
    <t>Mlýnek na maso 500x300x500mm, v celonerezovém provedení, vypínač se zpětným chodem, šnekový převod, výkon 80 - 200 kg/h, složení 82 mm</t>
  </si>
  <si>
    <t>83</t>
  </si>
  <si>
    <t>Buková krájecí deska, 600x500x100mm</t>
  </si>
  <si>
    <t>84</t>
  </si>
  <si>
    <t>Pracovní stůl nerez,1100x700x900 mm, vlevo dřez 400 x 500 x 250 mm, přední blenda uzpůsobená pro bionádobu, provedení na stavební sokl</t>
  </si>
  <si>
    <t>85</t>
  </si>
  <si>
    <t>86</t>
  </si>
  <si>
    <t>87</t>
  </si>
  <si>
    <t>Dělička těsta 410x510x1310mm,robustní provedení pro trvalý provoz,rovnoměrné rozdělování těsta na 36 dílků,s velikostí jednotl. dílů (35gr-100gr)</t>
  </si>
  <si>
    <t>88</t>
  </si>
  <si>
    <t>Regál dural + poylethylen, 5x police 1400x475 mm, 2x stojna výška 2000 mm</t>
  </si>
  <si>
    <t>89</t>
  </si>
  <si>
    <t>Chladící skříň s nerezovým pláštěm, 700x850x2060mm, celonerezové provedení - vnitřní prostor i opláštění z nerezi, ventilované chlazení</t>
  </si>
  <si>
    <t>90</t>
  </si>
  <si>
    <t>Skříň mrazící, 720x860x2060mm, užitný objem 490 l, celonerezové provedení vnitřní i vnější, uzpůsobený pro GN 2/1, hlubokotažené hygienické vsuny</t>
  </si>
  <si>
    <t>91</t>
  </si>
  <si>
    <t>Nerezový regál 5 polic, 1000x500x1800 mm, stavitelné nohy, nosnost police 130 kg</t>
  </si>
  <si>
    <t>92</t>
  </si>
  <si>
    <t>Nerezový regál 5 polic, 800x500x1800 mm, stavitelné nohy, nosnost police 130 kg</t>
  </si>
  <si>
    <t>93</t>
  </si>
  <si>
    <t>8*5*5</t>
  </si>
  <si>
    <t>94</t>
  </si>
  <si>
    <t>95</t>
  </si>
  <si>
    <t>Přesun hmot pro opravy a údržbu do výšky 6 m</t>
  </si>
  <si>
    <t>PS 012_9_</t>
  </si>
  <si>
    <t>Ostatní materiál</t>
  </si>
  <si>
    <t>96</t>
  </si>
  <si>
    <t>55230-Z.01</t>
  </si>
  <si>
    <t>Hrnec nerez 3,75 l, 200x130mm</t>
  </si>
  <si>
    <t>0</t>
  </si>
  <si>
    <t>Z99999_</t>
  </si>
  <si>
    <t>PS 012_Z_</t>
  </si>
  <si>
    <t>97</t>
  </si>
  <si>
    <t>55230-Z.02</t>
  </si>
  <si>
    <t>Hrnec nerez 6 l, 240x150mm</t>
  </si>
  <si>
    <t>98</t>
  </si>
  <si>
    <t>55230-Z.03</t>
  </si>
  <si>
    <t>Hrnec nerez 10 l, 280x170mm</t>
  </si>
  <si>
    <t>99</t>
  </si>
  <si>
    <t>55230-Z.04</t>
  </si>
  <si>
    <t>Hrnec nerez 14,5 l, 280x240mm</t>
  </si>
  <si>
    <t>100</t>
  </si>
  <si>
    <t>55230-Z.05</t>
  </si>
  <si>
    <t>Hrnec nerez 21,5 l, 320x275mm</t>
  </si>
  <si>
    <t>101</t>
  </si>
  <si>
    <t>55230-Z.06</t>
  </si>
  <si>
    <t>Hrnec nerez 29,5 l, 400x250mm</t>
  </si>
  <si>
    <t>102</t>
  </si>
  <si>
    <t>55230-Z.07</t>
  </si>
  <si>
    <t>Hrnec nerez 36 l, 360x360mm</t>
  </si>
  <si>
    <t>103</t>
  </si>
  <si>
    <t>55230-Z.08</t>
  </si>
  <si>
    <t>Hrnec nerez 54,5 l, 500x300mm</t>
  </si>
  <si>
    <t>104</t>
  </si>
  <si>
    <t>55230-Z.09</t>
  </si>
  <si>
    <t>Kastrol nerez 7 l, 280x120mm</t>
  </si>
  <si>
    <t>105</t>
  </si>
  <si>
    <t>55230-Z.10</t>
  </si>
  <si>
    <t>Kastrol nerez 11 l, 320x150mm</t>
  </si>
  <si>
    <t>106</t>
  </si>
  <si>
    <t>55230-Z.11</t>
  </si>
  <si>
    <t>Kastrol nerez 16 l, 360x170mm</t>
  </si>
  <si>
    <t>107</t>
  </si>
  <si>
    <t>55230-Z.12</t>
  </si>
  <si>
    <t>Kastrol nerez 22 l, 400x190mm</t>
  </si>
  <si>
    <t>108</t>
  </si>
  <si>
    <t>55230-Z.13</t>
  </si>
  <si>
    <t>Kastrol nerez 32,5 l, 450x220mm</t>
  </si>
  <si>
    <t>109</t>
  </si>
  <si>
    <t>55230-Z.14</t>
  </si>
  <si>
    <t>Rendlík 2 litry, 160x110 mm</t>
  </si>
  <si>
    <t>110</t>
  </si>
  <si>
    <t>55230-Z.15</t>
  </si>
  <si>
    <t>Rendlík 4,25 litru, 240x100mm</t>
  </si>
  <si>
    <t>111</t>
  </si>
  <si>
    <t>55230-Z.16</t>
  </si>
  <si>
    <t>Poklice 160mm</t>
  </si>
  <si>
    <t>112</t>
  </si>
  <si>
    <t>55230-Z.17</t>
  </si>
  <si>
    <t>Poklice 240mm</t>
  </si>
  <si>
    <t>113</t>
  </si>
  <si>
    <t>55230-Z.18</t>
  </si>
  <si>
    <t>Poklice 280mm</t>
  </si>
  <si>
    <t>114</t>
  </si>
  <si>
    <t>55230-Z.19</t>
  </si>
  <si>
    <t>Poklice 320mm</t>
  </si>
  <si>
    <t>115</t>
  </si>
  <si>
    <t>55230-Z.20</t>
  </si>
  <si>
    <t>Poklice 360mm</t>
  </si>
  <si>
    <t>116</t>
  </si>
  <si>
    <t>Poklice 400mm</t>
  </si>
  <si>
    <t>117</t>
  </si>
  <si>
    <t>55230-Z.22</t>
  </si>
  <si>
    <t>Poklice 450mm</t>
  </si>
  <si>
    <t>118</t>
  </si>
  <si>
    <t>55230-Z.23</t>
  </si>
  <si>
    <t>Poklice 500mm</t>
  </si>
  <si>
    <t>119</t>
  </si>
  <si>
    <t>55230-Z.24</t>
  </si>
  <si>
    <t>Rošt nerezový GN 1/1, 530x325x10mm</t>
  </si>
  <si>
    <t>120</t>
  </si>
  <si>
    <t>55230-Z.25</t>
  </si>
  <si>
    <t>Gastronádoba  nerez GN 1/1 - 20, 530x325x20mm</t>
  </si>
  <si>
    <t>121</t>
  </si>
  <si>
    <t>55230-Z.26</t>
  </si>
  <si>
    <t>Gastronádoba  nerez GN 1/1 - 40, 530x325x40mm</t>
  </si>
  <si>
    <t>122</t>
  </si>
  <si>
    <t>55230-Z.27</t>
  </si>
  <si>
    <t>Gastronádoba  nerez GN 1/1 - 65, 530x325x65mm</t>
  </si>
  <si>
    <t>123</t>
  </si>
  <si>
    <t>55230-Z.28</t>
  </si>
  <si>
    <t>Varná vložka děrovaná nerez GN-KEN 1/1 - 100, 530x325x60mm</t>
  </si>
  <si>
    <t>124</t>
  </si>
  <si>
    <t>55230-Z.29</t>
  </si>
  <si>
    <t>Varná vložka děrovaná nerez GN-KEN 1/1 - 150, 530x325x95 mm</t>
  </si>
  <si>
    <t>125</t>
  </si>
  <si>
    <t>55230-Z.30</t>
  </si>
  <si>
    <t>Plech smaltovaný GNE 1/1 - 40, 530x325x40mm</t>
  </si>
  <si>
    <t>126</t>
  </si>
  <si>
    <t>55230-Z.31</t>
  </si>
  <si>
    <t>Plech smaltovaný GNE 1/1 - 80, 530x325x40mm</t>
  </si>
  <si>
    <t>127</t>
  </si>
  <si>
    <t>55230-Z.32</t>
  </si>
  <si>
    <t>Gastronádoba s zas. úchyty nerez GN 1/1 - 200, 530x325x200mm</t>
  </si>
  <si>
    <t>128</t>
  </si>
  <si>
    <t>55230-Z.33</t>
  </si>
  <si>
    <t>Gastronádoba s zas. úchyty nerez GN 1/2 - 200, 530x325x200mm</t>
  </si>
  <si>
    <t>129</t>
  </si>
  <si>
    <t>55230-Z.35</t>
  </si>
  <si>
    <t>Víko gastronádoby s výřezy pro úchyty a silikonovým těsněním nerez GN 1/1, 530x325x15mm</t>
  </si>
  <si>
    <t>130</t>
  </si>
  <si>
    <t>55230-Z.36</t>
  </si>
  <si>
    <t>Víko gastronádoby s výřezy pro úchyty a silikonovým těsněním nerez GN 1/2, 265x325x15mm</t>
  </si>
  <si>
    <t>131</t>
  </si>
  <si>
    <t>55230-Z.37</t>
  </si>
  <si>
    <t>Víko gastronádoby se silikonovým těsněním nerez GN 1/3, 176x325x15mm</t>
  </si>
  <si>
    <t>132</t>
  </si>
  <si>
    <t>55230-Z.38</t>
  </si>
  <si>
    <t>Víko gastronádoby nerez GN 1/1, 530x325x15mm</t>
  </si>
  <si>
    <t>133</t>
  </si>
  <si>
    <t>55230-Z.39</t>
  </si>
  <si>
    <t>Víko gastronádoby nerez GN 1/2, 265x325x15mm</t>
  </si>
  <si>
    <t>134</t>
  </si>
  <si>
    <t>55230-Z.40</t>
  </si>
  <si>
    <t>Gastronádoba nerez GN 1/3 - 100, 176x325x200mm</t>
  </si>
  <si>
    <t>135</t>
  </si>
  <si>
    <t>55230-Z.41</t>
  </si>
  <si>
    <t>Gastronádoba polypropylen GN 1/1 - 200, 530x325x200mm</t>
  </si>
  <si>
    <t>136</t>
  </si>
  <si>
    <t>55230-Z.42</t>
  </si>
  <si>
    <t>Víko gastronádoby polypropylen GN 1/1, 530x325x15mm</t>
  </si>
  <si>
    <t>137</t>
  </si>
  <si>
    <t>55230-Z.43</t>
  </si>
  <si>
    <t>Gastronádoba polypropylen GN 1/2 - 200, 265x325x200mm</t>
  </si>
  <si>
    <t>138</t>
  </si>
  <si>
    <t>55230-Z.44</t>
  </si>
  <si>
    <t>Víko gastronádoby polypropylen GN 1/2, 265x325x15mm</t>
  </si>
  <si>
    <t>139</t>
  </si>
  <si>
    <t>55230-Z.45</t>
  </si>
  <si>
    <t>Zásobník na mouku 80l, 745x328x740mm</t>
  </si>
  <si>
    <t>140</t>
  </si>
  <si>
    <t>55230-Z.46</t>
  </si>
  <si>
    <t>Příčník nerez na šířku, 325 mm</t>
  </si>
  <si>
    <t>141</t>
  </si>
  <si>
    <t>55230-Z.47</t>
  </si>
  <si>
    <t>Příčník nerez na délku, 530 mm</t>
  </si>
  <si>
    <t>142</t>
  </si>
  <si>
    <t>55230-Z.48</t>
  </si>
  <si>
    <t>Gastronádoba porcelán  GN 2/3 - 65, 352x325x65mm</t>
  </si>
  <si>
    <t>143</t>
  </si>
  <si>
    <t>55230-Z.49</t>
  </si>
  <si>
    <t>Gastronádoba porcelán  GN 1/3 - 65, 325x176x65mm</t>
  </si>
  <si>
    <t>144</t>
  </si>
  <si>
    <t>55230-Z.50</t>
  </si>
  <si>
    <t>Gastronádoba porcelán  GN 1/1 - 65, 530x325x30 mm</t>
  </si>
  <si>
    <t>145</t>
  </si>
  <si>
    <t>55230-Z.51</t>
  </si>
  <si>
    <t>Víko gastronádoby porcelán GN 1/3, 325x176x15mm</t>
  </si>
  <si>
    <t>146</t>
  </si>
  <si>
    <t>55230-Z.52</t>
  </si>
  <si>
    <t>Víko gastronádoby porcelán GN 2/3, 352x325x15mm</t>
  </si>
  <si>
    <t>147</t>
  </si>
  <si>
    <t>55230-Z.53</t>
  </si>
  <si>
    <t>Víko gastronádoby porcelán GN 1/1, 530x325x15mm</t>
  </si>
  <si>
    <t>148</t>
  </si>
  <si>
    <t>55230-Z.54</t>
  </si>
  <si>
    <t>Gastronádoba nerez GN 1/6 - 150, 176x162x150mm</t>
  </si>
  <si>
    <t>149</t>
  </si>
  <si>
    <t>55230-Z.55</t>
  </si>
  <si>
    <t>Víko gastronádoby nerez GN 1/6, 176x325x15mm</t>
  </si>
  <si>
    <t>150</t>
  </si>
  <si>
    <t>55230-Z.56</t>
  </si>
  <si>
    <t>Lívanečník Snack, 530x325x11mm</t>
  </si>
  <si>
    <t>151</t>
  </si>
  <si>
    <t>55230-Z.57</t>
  </si>
  <si>
    <t>Gastronádoba polypropylen GN 1/3 - 150, 176x325x150mm</t>
  </si>
  <si>
    <t>152</t>
  </si>
  <si>
    <t>55230-Z.58</t>
  </si>
  <si>
    <t>Víko gastronádoby polypropylen GN 1/3, 176x325x15mm</t>
  </si>
  <si>
    <t>153</t>
  </si>
  <si>
    <t>55230-Z.59</t>
  </si>
  <si>
    <t>Gastronádoba nerez se zas. úchyty GN 2/3 - 200, 352x325x150mm</t>
  </si>
  <si>
    <t>154</t>
  </si>
  <si>
    <t>55230-Z.60</t>
  </si>
  <si>
    <t>Víko gastronádoby s výřezy pro úchyty a silikonovým těsněním nerez GN 2/3, 352x325x15mm</t>
  </si>
  <si>
    <t>155</t>
  </si>
  <si>
    <t>55230-Z.61</t>
  </si>
  <si>
    <t>Podnosy pro žáky, 425x325x15mm</t>
  </si>
  <si>
    <t>156</t>
  </si>
  <si>
    <t>55230-Z.62</t>
  </si>
  <si>
    <t>Kontejner na mytí příborů do myčky, 430x206x150mm</t>
  </si>
  <si>
    <t>157</t>
  </si>
  <si>
    <t>55230-Z.63</t>
  </si>
  <si>
    <t>Koše do myčky prstový - 6 x 9 řad, 500x500x105mm</t>
  </si>
  <si>
    <t>158</t>
  </si>
  <si>
    <t>55230-Z.64</t>
  </si>
  <si>
    <t>Gastronádoba porcelán  GN 1/1 - 65, 530x325x65mm</t>
  </si>
  <si>
    <t>159</t>
  </si>
  <si>
    <t>55230-Z.65</t>
  </si>
  <si>
    <t>Gastronádoba porcelán  GN 1/1 - 150, 500x500x150mm</t>
  </si>
  <si>
    <t>160</t>
  </si>
  <si>
    <t>55230-Z.66</t>
  </si>
  <si>
    <t>Vědro nerezové 15 l ECO, 350x310mm</t>
  </si>
  <si>
    <t>161</t>
  </si>
  <si>
    <t>55230-Z.67</t>
  </si>
  <si>
    <t>Nerezová mísa s úchyty pr.400, 400x240mm</t>
  </si>
  <si>
    <t>VORN</t>
  </si>
  <si>
    <t>Vedlejší a rozpočtové náklady</t>
  </si>
  <si>
    <t>VN</t>
  </si>
  <si>
    <t>Vedlejší náklady</t>
  </si>
  <si>
    <t>162</t>
  </si>
  <si>
    <t>220890084R00</t>
  </si>
  <si>
    <t>Předání a převzetí staveniště a dokončené stavby, náklady spojené s účastí zhotovitele na předání a převzetí staveniště a dokončené stavby, doklady</t>
  </si>
  <si>
    <t>VN_</t>
  </si>
  <si>
    <t>VORN_9_</t>
  </si>
  <si>
    <t>VORN_</t>
  </si>
  <si>
    <t>8*3</t>
  </si>
  <si>
    <t>163</t>
  </si>
  <si>
    <t>110      R00</t>
  </si>
  <si>
    <t>Mimostaveništní doprava</t>
  </si>
  <si>
    <t>%</t>
  </si>
  <si>
    <t>8836875,1/100</t>
  </si>
  <si>
    <t>164</t>
  </si>
  <si>
    <t>201      R00</t>
  </si>
  <si>
    <t>Koordinační a kompletační činnost generálního dodavatele</t>
  </si>
  <si>
    <t>3698752,1/100</t>
  </si>
  <si>
    <t>010VD</t>
  </si>
  <si>
    <t>Ostatní náklady</t>
  </si>
  <si>
    <t>165</t>
  </si>
  <si>
    <t>004111020R34</t>
  </si>
  <si>
    <t>Projektová dokumentace skutečného provedení stavby SO 01 - PS01, PS02 - Technologie stravovacího provozu</t>
  </si>
  <si>
    <t>ks</t>
  </si>
  <si>
    <t>010VD_</t>
  </si>
  <si>
    <t>VORN_0_</t>
  </si>
  <si>
    <t>166</t>
  </si>
  <si>
    <t>004111020R3</t>
  </si>
  <si>
    <t>Výrobní dokumentace zámečnických výrobků</t>
  </si>
  <si>
    <t>167</t>
  </si>
  <si>
    <t>0052110 1</t>
  </si>
  <si>
    <t>Výrobní dokumentace technologie stravování</t>
  </si>
  <si>
    <t>168</t>
  </si>
  <si>
    <t>004111020R6</t>
  </si>
  <si>
    <t>Výrobní koordinační dokumentace - koordinace rozvodů vnitřní infrastruktury po zaměření stávajících, rozvodů</t>
  </si>
  <si>
    <t>169</t>
  </si>
  <si>
    <t>0052310 8</t>
  </si>
  <si>
    <t>Oživení technologie a zajištění zkušebního provozu technologie stravování</t>
  </si>
  <si>
    <t>soubor</t>
  </si>
  <si>
    <t>170</t>
  </si>
  <si>
    <t>Provozní řády provozu technologie stravování včetně vypracování návodů k obsluze, zaškolení obsluhy</t>
  </si>
  <si>
    <t>171</t>
  </si>
  <si>
    <t>Revize zařízení technologie stravování</t>
  </si>
  <si>
    <t>Celkem:</t>
  </si>
  <si>
    <t>Poznámka:</t>
  </si>
  <si>
    <t>Náklady (Kč) - dodávka</t>
  </si>
  <si>
    <t>Náklady (Kč) - Montáž</t>
  </si>
  <si>
    <t>Náklady (Kč) - celkem</t>
  </si>
  <si>
    <t>Celková hmotnost (t)</t>
  </si>
  <si>
    <t>F</t>
  </si>
  <si>
    <t>T</t>
  </si>
  <si>
    <t>IČO/DIČ:</t>
  </si>
  <si>
    <t>46271091/</t>
  </si>
  <si>
    <t>06730876/CZ06730876</t>
  </si>
  <si>
    <t>Položek:</t>
  </si>
  <si>
    <t>Datum:</t>
  </si>
  <si>
    <t>Rozpočtové náklady v Kč</t>
  </si>
  <si>
    <t>A</t>
  </si>
  <si>
    <t>Náklady na umístění stavby (NUS)</t>
  </si>
  <si>
    <t>Zařízení staveniště</t>
  </si>
  <si>
    <t>Mimostav. doprava</t>
  </si>
  <si>
    <t>Územní vlivy</t>
  </si>
  <si>
    <t>Provozní vlivy</t>
  </si>
  <si>
    <t>Ostatní</t>
  </si>
  <si>
    <t>NUS z rozpočtu</t>
  </si>
  <si>
    <t>Základ 0%</t>
  </si>
  <si>
    <t>Základ 12%</t>
  </si>
  <si>
    <t>DPH 12%</t>
  </si>
  <si>
    <t>Celkem bez DPH</t>
  </si>
  <si>
    <t>Základ 21%</t>
  </si>
  <si>
    <t>DPH 21%</t>
  </si>
  <si>
    <t>Celkem včetně DPH</t>
  </si>
  <si>
    <t>Projektant</t>
  </si>
  <si>
    <t>Objednatel</t>
  </si>
  <si>
    <t>Zhotovitel</t>
  </si>
  <si>
    <t>Datum, razítko a podpis</t>
  </si>
  <si>
    <t>Vedlejší a ostatní rozpočtové náklady</t>
  </si>
  <si>
    <t>Vedlejší rozpočtové náklady VRN</t>
  </si>
  <si>
    <t>Doplňkové náklady DN</t>
  </si>
  <si>
    <t>Kč</t>
  </si>
  <si>
    <t>Základna</t>
  </si>
  <si>
    <t>Celkem DN</t>
  </si>
  <si>
    <t>Celkem NUS</t>
  </si>
  <si>
    <t>Celkem VRN</t>
  </si>
  <si>
    <t>Ostatní rozpočtové náklady ORN</t>
  </si>
  <si>
    <t>Ostatní rozpočtové náklady (ORN)</t>
  </si>
  <si>
    <t>Celkem ORN</t>
  </si>
  <si>
    <t>Základní škola Drnovice, Drnovice 109, 68304 Drnovice, okres Vyškov</t>
  </si>
  <si>
    <t>Základní a vedlejší rozpočtové náklady</t>
  </si>
  <si>
    <t>ZRN CELKEM</t>
  </si>
  <si>
    <t>VRN CELKEM</t>
  </si>
  <si>
    <t>CENA CELKEM</t>
  </si>
  <si>
    <t>BEZ DPH</t>
  </si>
  <si>
    <t>Krycí list soupisu prací, dodávek, služeb - TECHNOLOGIE STRAVOVÁNÍ</t>
  </si>
  <si>
    <t>Soupis prací, dodávek, služeb - TECHNOLOGIE STRAVOVÁNÍ</t>
  </si>
  <si>
    <t>Soupis prací, dodávek, služeb TECHNOLOGIE STRAVOVÁNÍ - rekapitulace</t>
  </si>
  <si>
    <t>NEOBSAZENO</t>
  </si>
  <si>
    <t>GARANT projekt s.r.o.</t>
  </si>
  <si>
    <r>
      <t>55230-</t>
    </r>
    <r>
      <rPr>
        <b/>
        <sz val="10"/>
        <color rgb="FF000000"/>
        <rFont val="Arial"/>
        <family val="2"/>
        <charset val="238"/>
      </rPr>
      <t>M.01</t>
    </r>
  </si>
  <si>
    <r>
      <t>55230-</t>
    </r>
    <r>
      <rPr>
        <b/>
        <sz val="10"/>
        <color rgb="FF000000"/>
        <rFont val="Arial"/>
        <family val="2"/>
        <charset val="238"/>
      </rPr>
      <t>M.02</t>
    </r>
  </si>
  <si>
    <r>
      <t>55230-</t>
    </r>
    <r>
      <rPr>
        <b/>
        <sz val="10"/>
        <color rgb="FF000000"/>
        <rFont val="Arial"/>
        <family val="2"/>
        <charset val="238"/>
      </rPr>
      <t>M.03</t>
    </r>
  </si>
  <si>
    <r>
      <t>55230-</t>
    </r>
    <r>
      <rPr>
        <b/>
        <sz val="10"/>
        <color rgb="FF000000"/>
        <rFont val="Arial"/>
        <family val="2"/>
        <charset val="238"/>
      </rPr>
      <t>M.04</t>
    </r>
  </si>
  <si>
    <r>
      <t>55230-</t>
    </r>
    <r>
      <rPr>
        <b/>
        <sz val="10"/>
        <color rgb="FF000000"/>
        <rFont val="Arial"/>
        <family val="2"/>
        <charset val="238"/>
      </rPr>
      <t>M.05</t>
    </r>
  </si>
  <si>
    <r>
      <t>55230-</t>
    </r>
    <r>
      <rPr>
        <b/>
        <sz val="10"/>
        <color rgb="FF000000"/>
        <rFont val="Arial"/>
        <family val="2"/>
        <charset val="238"/>
      </rPr>
      <t>M.06</t>
    </r>
  </si>
  <si>
    <r>
      <t>55230-</t>
    </r>
    <r>
      <rPr>
        <b/>
        <sz val="10"/>
        <color rgb="FF000000"/>
        <rFont val="Arial"/>
        <family val="2"/>
        <charset val="238"/>
      </rPr>
      <t>M.09</t>
    </r>
  </si>
  <si>
    <r>
      <t>55230-</t>
    </r>
    <r>
      <rPr>
        <b/>
        <sz val="10"/>
        <color rgb="FF000000"/>
        <rFont val="Arial"/>
        <family val="2"/>
        <charset val="238"/>
      </rPr>
      <t>M.10</t>
    </r>
  </si>
  <si>
    <r>
      <t>55230-</t>
    </r>
    <r>
      <rPr>
        <b/>
        <sz val="10"/>
        <color rgb="FF000000"/>
        <rFont val="Arial"/>
        <family val="2"/>
        <charset val="238"/>
      </rPr>
      <t>M.12</t>
    </r>
  </si>
  <si>
    <r>
      <t>55230-</t>
    </r>
    <r>
      <rPr>
        <b/>
        <sz val="10"/>
        <color rgb="FF000000"/>
        <rFont val="Arial"/>
        <family val="2"/>
        <charset val="238"/>
      </rPr>
      <t>M.12a</t>
    </r>
  </si>
  <si>
    <r>
      <t>55230-</t>
    </r>
    <r>
      <rPr>
        <b/>
        <sz val="10"/>
        <color rgb="FF000000"/>
        <rFont val="Arial"/>
        <family val="2"/>
        <charset val="238"/>
      </rPr>
      <t>M.13</t>
    </r>
  </si>
  <si>
    <r>
      <t>55230-</t>
    </r>
    <r>
      <rPr>
        <b/>
        <sz val="10"/>
        <color rgb="FF000000"/>
        <rFont val="Arial"/>
        <family val="2"/>
        <charset val="238"/>
      </rPr>
      <t>M.14</t>
    </r>
  </si>
  <si>
    <r>
      <t>55230-</t>
    </r>
    <r>
      <rPr>
        <b/>
        <sz val="10"/>
        <color rgb="FF000000"/>
        <rFont val="Arial"/>
        <family val="2"/>
        <charset val="238"/>
      </rPr>
      <t>M.15</t>
    </r>
  </si>
  <si>
    <r>
      <t>55230-</t>
    </r>
    <r>
      <rPr>
        <b/>
        <sz val="10"/>
        <color rgb="FF000000"/>
        <rFont val="Arial"/>
        <family val="2"/>
        <charset val="238"/>
      </rPr>
      <t>M.16</t>
    </r>
  </si>
  <si>
    <r>
      <t>55230-</t>
    </r>
    <r>
      <rPr>
        <b/>
        <sz val="10"/>
        <color rgb="FF000000"/>
        <rFont val="Arial"/>
        <family val="2"/>
        <charset val="238"/>
      </rPr>
      <t>M.17</t>
    </r>
  </si>
  <si>
    <r>
      <t>55230-</t>
    </r>
    <r>
      <rPr>
        <b/>
        <sz val="10"/>
        <color rgb="FF000000"/>
        <rFont val="Arial"/>
        <family val="2"/>
        <charset val="238"/>
      </rPr>
      <t>A.02</t>
    </r>
  </si>
  <si>
    <r>
      <t>55230-</t>
    </r>
    <r>
      <rPr>
        <b/>
        <sz val="10"/>
        <color rgb="FF000000"/>
        <rFont val="Arial"/>
        <family val="2"/>
        <charset val="238"/>
      </rPr>
      <t>A.03</t>
    </r>
  </si>
  <si>
    <r>
      <t>55230-</t>
    </r>
    <r>
      <rPr>
        <b/>
        <sz val="10"/>
        <color rgb="FF000000"/>
        <rFont val="Arial"/>
        <family val="2"/>
        <charset val="238"/>
      </rPr>
      <t>A.04</t>
    </r>
  </si>
  <si>
    <r>
      <t>55230-</t>
    </r>
    <r>
      <rPr>
        <b/>
        <sz val="10"/>
        <color rgb="FF000000"/>
        <rFont val="Arial"/>
        <family val="2"/>
        <charset val="238"/>
      </rPr>
      <t>A.05</t>
    </r>
  </si>
  <si>
    <r>
      <t>55230-</t>
    </r>
    <r>
      <rPr>
        <b/>
        <sz val="10"/>
        <color rgb="FF000000"/>
        <rFont val="Arial"/>
        <family val="2"/>
        <charset val="238"/>
      </rPr>
      <t>A.06</t>
    </r>
  </si>
  <si>
    <r>
      <t>55230-</t>
    </r>
    <r>
      <rPr>
        <b/>
        <sz val="10"/>
        <color rgb="FF000000"/>
        <rFont val="Arial"/>
        <family val="2"/>
        <charset val="238"/>
      </rPr>
      <t>A.07</t>
    </r>
  </si>
  <si>
    <r>
      <t>55230-</t>
    </r>
    <r>
      <rPr>
        <b/>
        <sz val="10"/>
        <color rgb="FF000000"/>
        <rFont val="Arial"/>
        <family val="2"/>
        <charset val="238"/>
      </rPr>
      <t>A.08</t>
    </r>
  </si>
  <si>
    <r>
      <t>55230-</t>
    </r>
    <r>
      <rPr>
        <b/>
        <sz val="10"/>
        <color rgb="FF000000"/>
        <rFont val="Arial"/>
        <family val="2"/>
        <charset val="238"/>
      </rPr>
      <t>A.09</t>
    </r>
  </si>
  <si>
    <r>
      <t>55230-</t>
    </r>
    <r>
      <rPr>
        <b/>
        <sz val="10"/>
        <color rgb="FF000000"/>
        <rFont val="Arial"/>
        <family val="2"/>
        <charset val="238"/>
      </rPr>
      <t>A.10</t>
    </r>
  </si>
  <si>
    <r>
      <t>55230-</t>
    </r>
    <r>
      <rPr>
        <b/>
        <sz val="10"/>
        <color rgb="FF000000"/>
        <rFont val="Arial"/>
        <family val="2"/>
        <charset val="238"/>
      </rPr>
      <t>A.11</t>
    </r>
  </si>
  <si>
    <r>
      <t>55230-</t>
    </r>
    <r>
      <rPr>
        <b/>
        <sz val="10"/>
        <color rgb="FF000000"/>
        <rFont val="Arial"/>
        <family val="2"/>
        <charset val="238"/>
      </rPr>
      <t>A.12</t>
    </r>
  </si>
  <si>
    <r>
      <t>55230-</t>
    </r>
    <r>
      <rPr>
        <b/>
        <sz val="10"/>
        <color rgb="FF000000"/>
        <rFont val="Arial"/>
        <family val="2"/>
        <charset val="238"/>
      </rPr>
      <t>A.13</t>
    </r>
  </si>
  <si>
    <r>
      <t>55230-</t>
    </r>
    <r>
      <rPr>
        <b/>
        <sz val="10"/>
        <color rgb="FF000000"/>
        <rFont val="Arial"/>
        <family val="2"/>
        <charset val="238"/>
      </rPr>
      <t>A.14</t>
    </r>
  </si>
  <si>
    <r>
      <t>55230-</t>
    </r>
    <r>
      <rPr>
        <b/>
        <sz val="10"/>
        <color rgb="FF000000"/>
        <rFont val="Arial"/>
        <family val="2"/>
        <charset val="238"/>
      </rPr>
      <t>A.15</t>
    </r>
  </si>
  <si>
    <r>
      <t>55230-</t>
    </r>
    <r>
      <rPr>
        <b/>
        <sz val="10"/>
        <color rgb="FF000000"/>
        <rFont val="Arial"/>
        <family val="2"/>
        <charset val="238"/>
      </rPr>
      <t>A.16</t>
    </r>
  </si>
  <si>
    <r>
      <t>55230-</t>
    </r>
    <r>
      <rPr>
        <b/>
        <sz val="10"/>
        <color rgb="FF000000"/>
        <rFont val="Arial"/>
        <family val="2"/>
        <charset val="238"/>
      </rPr>
      <t>A.17</t>
    </r>
  </si>
  <si>
    <r>
      <t>55230-</t>
    </r>
    <r>
      <rPr>
        <b/>
        <sz val="10"/>
        <color rgb="FF000000"/>
        <rFont val="Arial"/>
        <family val="2"/>
        <charset val="238"/>
      </rPr>
      <t>B.01</t>
    </r>
  </si>
  <si>
    <r>
      <t>55230-</t>
    </r>
    <r>
      <rPr>
        <b/>
        <sz val="10"/>
        <color rgb="FF000000"/>
        <rFont val="Arial"/>
        <family val="2"/>
        <charset val="238"/>
      </rPr>
      <t>B.02</t>
    </r>
  </si>
  <si>
    <r>
      <t>55230-</t>
    </r>
    <r>
      <rPr>
        <b/>
        <sz val="10"/>
        <color rgb="FF000000"/>
        <rFont val="Arial"/>
        <family val="2"/>
        <charset val="238"/>
      </rPr>
      <t>B.03</t>
    </r>
  </si>
  <si>
    <r>
      <t>55230-</t>
    </r>
    <r>
      <rPr>
        <b/>
        <sz val="10"/>
        <color rgb="FF000000"/>
        <rFont val="Arial"/>
        <family val="2"/>
        <charset val="238"/>
      </rPr>
      <t>B.04</t>
    </r>
  </si>
  <si>
    <r>
      <t>55230-</t>
    </r>
    <r>
      <rPr>
        <b/>
        <sz val="10"/>
        <color rgb="FF000000"/>
        <rFont val="Arial"/>
        <family val="2"/>
        <charset val="238"/>
      </rPr>
      <t>B.05</t>
    </r>
  </si>
  <si>
    <r>
      <t>55230-</t>
    </r>
    <r>
      <rPr>
        <b/>
        <sz val="10"/>
        <color rgb="FF000000"/>
        <rFont val="Arial"/>
        <family val="2"/>
        <charset val="238"/>
      </rPr>
      <t>B.06</t>
    </r>
  </si>
  <si>
    <r>
      <t>55230-</t>
    </r>
    <r>
      <rPr>
        <b/>
        <sz val="10"/>
        <color rgb="FF000000"/>
        <rFont val="Arial"/>
        <family val="2"/>
        <charset val="238"/>
      </rPr>
      <t>B.08</t>
    </r>
  </si>
  <si>
    <r>
      <t>55230-</t>
    </r>
    <r>
      <rPr>
        <b/>
        <sz val="10"/>
        <color rgb="FF000000"/>
        <rFont val="Arial"/>
        <family val="2"/>
        <charset val="238"/>
      </rPr>
      <t>C.01</t>
    </r>
  </si>
  <si>
    <r>
      <t>55230-</t>
    </r>
    <r>
      <rPr>
        <b/>
        <sz val="10"/>
        <color rgb="FF000000"/>
        <rFont val="Arial"/>
        <family val="2"/>
        <charset val="238"/>
      </rPr>
      <t>C.02</t>
    </r>
  </si>
  <si>
    <r>
      <t>55230-</t>
    </r>
    <r>
      <rPr>
        <b/>
        <sz val="10"/>
        <color rgb="FF000000"/>
        <rFont val="Arial"/>
        <family val="2"/>
        <charset val="238"/>
      </rPr>
      <t>D.01</t>
    </r>
  </si>
  <si>
    <r>
      <t>55230-</t>
    </r>
    <r>
      <rPr>
        <b/>
        <sz val="10"/>
        <color rgb="FF000000"/>
        <rFont val="Arial"/>
        <family val="2"/>
        <charset val="238"/>
      </rPr>
      <t>D.02</t>
    </r>
  </si>
  <si>
    <r>
      <t>55230-</t>
    </r>
    <r>
      <rPr>
        <b/>
        <sz val="10"/>
        <color rgb="FF000000"/>
        <rFont val="Arial"/>
        <family val="2"/>
        <charset val="238"/>
      </rPr>
      <t>D.03</t>
    </r>
  </si>
  <si>
    <r>
      <t>55230-</t>
    </r>
    <r>
      <rPr>
        <b/>
        <sz val="10"/>
        <color rgb="FF000000"/>
        <rFont val="Arial"/>
        <family val="2"/>
        <charset val="238"/>
      </rPr>
      <t>D.04</t>
    </r>
  </si>
  <si>
    <r>
      <t>55230-</t>
    </r>
    <r>
      <rPr>
        <b/>
        <sz val="10"/>
        <color rgb="FF000000"/>
        <rFont val="Arial"/>
        <family val="2"/>
        <charset val="238"/>
      </rPr>
      <t>D.05</t>
    </r>
  </si>
  <si>
    <r>
      <t>55230-</t>
    </r>
    <r>
      <rPr>
        <b/>
        <sz val="10"/>
        <color rgb="FF000000"/>
        <rFont val="Arial"/>
        <family val="2"/>
        <charset val="238"/>
      </rPr>
      <t>D.06</t>
    </r>
  </si>
  <si>
    <r>
      <t>55230-</t>
    </r>
    <r>
      <rPr>
        <b/>
        <sz val="10"/>
        <color rgb="FF000000"/>
        <rFont val="Arial"/>
        <family val="2"/>
        <charset val="238"/>
      </rPr>
      <t>D.07</t>
    </r>
  </si>
  <si>
    <r>
      <t>55230-</t>
    </r>
    <r>
      <rPr>
        <b/>
        <sz val="10"/>
        <color rgb="FF000000"/>
        <rFont val="Arial"/>
        <family val="2"/>
        <charset val="238"/>
      </rPr>
      <t>D.08</t>
    </r>
  </si>
  <si>
    <r>
      <t>55230-</t>
    </r>
    <r>
      <rPr>
        <b/>
        <sz val="10"/>
        <color rgb="FF000000"/>
        <rFont val="Arial"/>
        <family val="2"/>
        <charset val="238"/>
      </rPr>
      <t>E.02</t>
    </r>
  </si>
  <si>
    <r>
      <t>55230-</t>
    </r>
    <r>
      <rPr>
        <b/>
        <sz val="10"/>
        <color rgb="FF000000"/>
        <rFont val="Arial"/>
        <family val="2"/>
        <charset val="238"/>
      </rPr>
      <t>E.03</t>
    </r>
  </si>
  <si>
    <r>
      <t>55230-</t>
    </r>
    <r>
      <rPr>
        <b/>
        <sz val="10"/>
        <color rgb="FF000000"/>
        <rFont val="Arial"/>
        <family val="2"/>
        <charset val="238"/>
      </rPr>
      <t>E.04</t>
    </r>
  </si>
  <si>
    <r>
      <t>55230-</t>
    </r>
    <r>
      <rPr>
        <b/>
        <sz val="10"/>
        <color rgb="FF000000"/>
        <rFont val="Arial"/>
        <family val="2"/>
        <charset val="238"/>
      </rPr>
      <t>E.05</t>
    </r>
  </si>
  <si>
    <r>
      <t>55230-</t>
    </r>
    <r>
      <rPr>
        <b/>
        <sz val="10"/>
        <color rgb="FF000000"/>
        <rFont val="Arial"/>
        <family val="2"/>
        <charset val="238"/>
      </rPr>
      <t>E.06</t>
    </r>
  </si>
  <si>
    <r>
      <t>55230-</t>
    </r>
    <r>
      <rPr>
        <b/>
        <sz val="10"/>
        <color rgb="FF000000"/>
        <rFont val="Arial"/>
        <family val="2"/>
        <charset val="238"/>
      </rPr>
      <t>E.07</t>
    </r>
  </si>
  <si>
    <r>
      <t>55230-</t>
    </r>
    <r>
      <rPr>
        <b/>
        <sz val="10"/>
        <color rgb="FF000000"/>
        <rFont val="Arial"/>
        <family val="2"/>
        <charset val="238"/>
      </rPr>
      <t>F.01</t>
    </r>
  </si>
  <si>
    <r>
      <t>55230-</t>
    </r>
    <r>
      <rPr>
        <b/>
        <sz val="10"/>
        <color rgb="FF000000"/>
        <rFont val="Arial"/>
        <family val="2"/>
        <charset val="238"/>
      </rPr>
      <t>F.02</t>
    </r>
  </si>
  <si>
    <r>
      <t>55230-</t>
    </r>
    <r>
      <rPr>
        <b/>
        <sz val="10"/>
        <color rgb="FF000000"/>
        <rFont val="Arial"/>
        <family val="2"/>
        <charset val="238"/>
      </rPr>
      <t>F.03</t>
    </r>
  </si>
  <si>
    <r>
      <t>55230-</t>
    </r>
    <r>
      <rPr>
        <b/>
        <sz val="10"/>
        <color rgb="FF000000"/>
        <rFont val="Arial"/>
        <family val="2"/>
        <charset val="238"/>
      </rPr>
      <t>F.04</t>
    </r>
  </si>
  <si>
    <r>
      <t>55230-</t>
    </r>
    <r>
      <rPr>
        <b/>
        <sz val="10"/>
        <color rgb="FF000000"/>
        <rFont val="Arial"/>
        <family val="2"/>
        <charset val="238"/>
      </rPr>
      <t>G.01</t>
    </r>
  </si>
  <si>
    <r>
      <t>55230-</t>
    </r>
    <r>
      <rPr>
        <b/>
        <sz val="10"/>
        <color rgb="FF000000"/>
        <rFont val="Arial"/>
        <family val="2"/>
        <charset val="238"/>
      </rPr>
      <t>G.02</t>
    </r>
  </si>
  <si>
    <r>
      <t>55230-</t>
    </r>
    <r>
      <rPr>
        <b/>
        <sz val="10"/>
        <color rgb="FF000000"/>
        <rFont val="Arial"/>
        <family val="2"/>
        <charset val="238"/>
      </rPr>
      <t>G.03</t>
    </r>
  </si>
  <si>
    <r>
      <t>55230-</t>
    </r>
    <r>
      <rPr>
        <b/>
        <sz val="10"/>
        <color rgb="FF000000"/>
        <rFont val="Arial"/>
        <family val="2"/>
        <charset val="238"/>
      </rPr>
      <t>G.04</t>
    </r>
  </si>
  <si>
    <r>
      <t>55230-</t>
    </r>
    <r>
      <rPr>
        <b/>
        <sz val="10"/>
        <color rgb="FF000000"/>
        <rFont val="Arial"/>
        <family val="2"/>
        <charset val="238"/>
      </rPr>
      <t>G.05</t>
    </r>
  </si>
  <si>
    <r>
      <t>55230-</t>
    </r>
    <r>
      <rPr>
        <b/>
        <sz val="10"/>
        <color rgb="FF000000"/>
        <rFont val="Arial"/>
        <family val="2"/>
        <charset val="238"/>
      </rPr>
      <t>G.06</t>
    </r>
  </si>
  <si>
    <r>
      <t>55230-</t>
    </r>
    <r>
      <rPr>
        <b/>
        <sz val="10"/>
        <color rgb="FF000000"/>
        <rFont val="Arial"/>
        <family val="2"/>
        <charset val="238"/>
      </rPr>
      <t>H.01</t>
    </r>
  </si>
  <si>
    <r>
      <t>55230-</t>
    </r>
    <r>
      <rPr>
        <b/>
        <sz val="10"/>
        <color rgb="FF000000"/>
        <rFont val="Arial"/>
        <family val="2"/>
        <charset val="238"/>
      </rPr>
      <t>H.02</t>
    </r>
  </si>
  <si>
    <r>
      <t>55230-</t>
    </r>
    <r>
      <rPr>
        <b/>
        <sz val="10"/>
        <color rgb="FF000000"/>
        <rFont val="Arial"/>
        <family val="2"/>
        <charset val="238"/>
      </rPr>
      <t>H.03</t>
    </r>
  </si>
  <si>
    <r>
      <t>55230-</t>
    </r>
    <r>
      <rPr>
        <b/>
        <sz val="10"/>
        <color rgb="FF000000"/>
        <rFont val="Arial"/>
        <family val="2"/>
        <charset val="238"/>
      </rPr>
      <t>H.04</t>
    </r>
  </si>
  <si>
    <r>
      <t>55230-</t>
    </r>
    <r>
      <rPr>
        <b/>
        <sz val="10"/>
        <color rgb="FF000000"/>
        <rFont val="Arial"/>
        <family val="2"/>
        <charset val="238"/>
      </rPr>
      <t>H.05</t>
    </r>
  </si>
  <si>
    <r>
      <t>55230-</t>
    </r>
    <r>
      <rPr>
        <b/>
        <sz val="10"/>
        <color rgb="FF000000"/>
        <rFont val="Arial"/>
        <family val="2"/>
        <charset val="238"/>
      </rPr>
      <t>I.01</t>
    </r>
  </si>
  <si>
    <r>
      <t>55230-</t>
    </r>
    <r>
      <rPr>
        <b/>
        <sz val="10"/>
        <color rgb="FF000000"/>
        <rFont val="Arial"/>
        <family val="2"/>
        <charset val="238"/>
      </rPr>
      <t>I.02</t>
    </r>
  </si>
  <si>
    <r>
      <t>55230-</t>
    </r>
    <r>
      <rPr>
        <b/>
        <sz val="10"/>
        <color rgb="FF000000"/>
        <rFont val="Arial"/>
        <family val="2"/>
        <charset val="238"/>
      </rPr>
      <t>I.03</t>
    </r>
  </si>
  <si>
    <r>
      <t>55230-</t>
    </r>
    <r>
      <rPr>
        <b/>
        <sz val="10"/>
        <color rgb="FF000000"/>
        <rFont val="Arial"/>
        <family val="2"/>
        <charset val="238"/>
      </rPr>
      <t>I.03a</t>
    </r>
  </si>
  <si>
    <r>
      <t>55230-</t>
    </r>
    <r>
      <rPr>
        <b/>
        <sz val="10"/>
        <color rgb="FF000000"/>
        <rFont val="Arial"/>
        <family val="2"/>
        <charset val="238"/>
      </rPr>
      <t>I.04</t>
    </r>
  </si>
  <si>
    <r>
      <t>55230-</t>
    </r>
    <r>
      <rPr>
        <b/>
        <sz val="10"/>
        <color rgb="FF000000"/>
        <rFont val="Arial"/>
        <family val="2"/>
        <charset val="238"/>
      </rPr>
      <t>I.06</t>
    </r>
  </si>
  <si>
    <r>
      <t>55230-</t>
    </r>
    <r>
      <rPr>
        <b/>
        <sz val="10"/>
        <color rgb="FF000000"/>
        <rFont val="Arial"/>
        <family val="2"/>
        <charset val="238"/>
      </rPr>
      <t>I.07</t>
    </r>
  </si>
  <si>
    <r>
      <t>55230-</t>
    </r>
    <r>
      <rPr>
        <b/>
        <sz val="10"/>
        <color rgb="FF000000"/>
        <rFont val="Arial"/>
        <family val="2"/>
        <charset val="238"/>
      </rPr>
      <t>I.08</t>
    </r>
  </si>
  <si>
    <r>
      <t>55230-</t>
    </r>
    <r>
      <rPr>
        <b/>
        <sz val="10"/>
        <color rgb="FF000000"/>
        <rFont val="Arial"/>
        <family val="2"/>
        <charset val="238"/>
      </rPr>
      <t>I.09</t>
    </r>
  </si>
  <si>
    <r>
      <t>55230-</t>
    </r>
    <r>
      <rPr>
        <b/>
        <sz val="10"/>
        <color rgb="FF000000"/>
        <rFont val="Arial"/>
        <family val="2"/>
        <charset val="238"/>
      </rPr>
      <t>I.10</t>
    </r>
  </si>
  <si>
    <r>
      <t>55230-</t>
    </r>
    <r>
      <rPr>
        <b/>
        <sz val="10"/>
        <color rgb="FF000000"/>
        <rFont val="Arial"/>
        <family val="2"/>
        <charset val="238"/>
      </rPr>
      <t>I.11</t>
    </r>
  </si>
  <si>
    <r>
      <t>55230-</t>
    </r>
    <r>
      <rPr>
        <b/>
        <sz val="10"/>
        <color rgb="FF000000"/>
        <rFont val="Arial"/>
        <family val="2"/>
        <charset val="238"/>
      </rPr>
      <t>I.12</t>
    </r>
  </si>
  <si>
    <r>
      <t>55230-</t>
    </r>
    <r>
      <rPr>
        <b/>
        <sz val="10"/>
        <color rgb="FF000000"/>
        <rFont val="Arial"/>
        <family val="2"/>
        <charset val="238"/>
      </rPr>
      <t>I.13</t>
    </r>
  </si>
  <si>
    <r>
      <t>55230-</t>
    </r>
    <r>
      <rPr>
        <b/>
        <sz val="10"/>
        <color rgb="FF000000"/>
        <rFont val="Arial"/>
        <family val="2"/>
        <charset val="238"/>
      </rPr>
      <t>I.14</t>
    </r>
  </si>
  <si>
    <r>
      <t>55230-</t>
    </r>
    <r>
      <rPr>
        <b/>
        <sz val="10"/>
        <color rgb="FF000000"/>
        <rFont val="Arial"/>
        <family val="2"/>
        <charset val="238"/>
      </rPr>
      <t>I.15</t>
    </r>
  </si>
  <si>
    <r>
      <t>55230-</t>
    </r>
    <r>
      <rPr>
        <b/>
        <sz val="10"/>
        <color rgb="FF000000"/>
        <rFont val="Arial"/>
        <family val="2"/>
        <charset val="238"/>
      </rPr>
      <t>J.01</t>
    </r>
  </si>
  <si>
    <r>
      <t>55230-</t>
    </r>
    <r>
      <rPr>
        <b/>
        <sz val="10"/>
        <color rgb="FF000000"/>
        <rFont val="Arial"/>
        <family val="2"/>
        <charset val="238"/>
      </rPr>
      <t>J.02</t>
    </r>
  </si>
  <si>
    <r>
      <t>55230-</t>
    </r>
    <r>
      <rPr>
        <b/>
        <sz val="10"/>
        <color rgb="FF000000"/>
        <rFont val="Arial"/>
        <family val="2"/>
        <charset val="238"/>
      </rPr>
      <t>J.03</t>
    </r>
  </si>
  <si>
    <r>
      <t>55230-</t>
    </r>
    <r>
      <rPr>
        <b/>
        <sz val="10"/>
        <color rgb="FF000000"/>
        <rFont val="Arial"/>
        <family val="2"/>
        <charset val="238"/>
      </rPr>
      <t>J.05</t>
    </r>
  </si>
  <si>
    <r>
      <t>55230-</t>
    </r>
    <r>
      <rPr>
        <b/>
        <sz val="10"/>
        <color rgb="FF000000"/>
        <rFont val="Arial"/>
        <family val="2"/>
        <charset val="238"/>
      </rPr>
      <t>J.06</t>
    </r>
  </si>
  <si>
    <t>Mrazící truhla objem 400 l, 1280x700x950 mm, 0,23 kW, vnitřní opláštění bílá lakovaná ocel, madlo se zámkem, odtok vody při odmražování, pevná</t>
  </si>
  <si>
    <t>Nerezový pracovní stůl 1950x650x900mm, se zabudovaným dřezem 400x500x250 mm se stojánkovou dřezovou baterií s otočným prodlouženým ramínkem</t>
  </si>
  <si>
    <t>Chladící skříň nerezové provedení, 600x600x850 mm, 0,1 kW, integrované madlo, lze měnit otevírání dveří, elektronický termostat, nastavitelné police</t>
  </si>
  <si>
    <t>Chladící skříň 780x750x1900mm, 0,18 kW, nerezové provedeníí, integrované madlo, lze měnit otevírání dveří, chlazení s pomocným ventilátorem</t>
  </si>
  <si>
    <t>Mrazící skříň 780x700x1900mm, 0,19 kW, nerezové provedení, integrované madlo, plné dveře - lze měnit otevírání, pevné police, zámek, stavitelné nohy</t>
  </si>
  <si>
    <t>Regál dural+polyethylen 1000x450x2000 mm, 5 x police, 1000x450 mm, 2 x stojna výšky 2000 mm,</t>
  </si>
  <si>
    <t>Regál dural + polyethylen, 800x450x2000 mm 5 x police, 800x450 mm, 2x stojna výšky 2000 mm</t>
  </si>
  <si>
    <t>Příjmová váha můstková 360x580x770mm, 0,05 kW, váživost 30/60kg, dílek 10/20g, rozměr vážní plochy 360 x 460 mm</t>
  </si>
  <si>
    <t>Skladová paleta PVC, 1200x800x150 mm</t>
  </si>
  <si>
    <t>Bílá atmosferická lednice 600x630x1850 mm, 0,18 kW pro uložení biologického odpadu, plné dveře, možnost změnit otevírání, termostat</t>
  </si>
  <si>
    <t>Vozík se spodní policí pro podnosy a 4x GN nádobou na příbory, 750x530x1250mm, 4 kolečka z toho 2 brzděná</t>
  </si>
  <si>
    <t>Salátový bar 3 x GN 1/1 nerezový s policí s osvětlením, pojízdný, 1260x750x1250mm, 4 kolečka z toho 2 brzděná, podnosová dráha na konzolách</t>
  </si>
  <si>
    <t>Nápojový vozík nerezový s odkapní miskou, 4 kolečka z toho 2 brzděná, podnosová dráha na konzolách, 850x750x900mm</t>
  </si>
  <si>
    <t>Ohřívací vozík - vodní lázeň 3 samostatná vana x GN 1/1, 1160x700x900mm, ovládání na dlouhé straně, 3 výpustné ventily, 4 kolečka z toho 2 brzděná</t>
  </si>
  <si>
    <t>Ohřívací vozík 800x700x900mm - vodní lázeň 2 x GN 1/1-200 nebo menší, ovládání na dlouhé straně, výpustné ventily, 4 kolečka z toho 2 brzděná</t>
  </si>
  <si>
    <t>Vstupní stůl k mycímu stroji,2070x700x900mm,nerez s vedením pro koše 500x500mm,částěčná roštová police vespod,dřez 500x400x250mm,otvor pro vod.baterii</t>
  </si>
  <si>
    <t>Mycí stroj s posuvem košů 1600x1800x1450/1950+150mm,ostřiková vstupní zóna 200 mm s přípravou na odtah,rohová mycí zóna s oplachem 1200x1200mm, blíže viz. příloha 110 - TS</t>
  </si>
  <si>
    <t>Válečkový výstupní stůl, 1500x700x900mm, koncový spínač, kompatibilní s mycím strojem, okapní vana napojená na odpad, koncový spínač</t>
  </si>
  <si>
    <t>Automatický změkčovač vody, 320x630x660mm, objemový, 10 l pryskyřice, objemově řízený</t>
  </si>
  <si>
    <t>Servírovací vozík nerez, 700x500x900mm, dvě police, 4 kolečka z toho 2 brzděná</t>
  </si>
  <si>
    <t>Nerezový regál 900x500x1800mm, 5 polic, stavitelné nohy, nosnost police 130 kg</t>
  </si>
  <si>
    <t>Váha stolní gastro, 260x290x140mm, váživost 4/10kg, dílek 2/5g, vážní plocha 230x190mm, voděodolná, LCD displej</t>
  </si>
  <si>
    <t>Robot kombinovaný,kutr/krouhač,380x370x600mm, 5,9ltr/1-3,2kg, 2 rychlosti, 20-300 porcí, včetně sady disků viz. technická specifikace:</t>
  </si>
  <si>
    <t>Nářezový stroj,580x480x520mm,hladký nůž,řemínkový převod,šikmé provedení,teflonový nůž o průměru min. 300 mm,přídavné broušení</t>
  </si>
  <si>
    <t>Eletrický kotel, 600x850x750mm, 24kW, rychlovarný (dle DIN 18855) s nepřímým ohřevem s dvojitým pláštěm, celková kapacita: 68 l, blíže viz. příloha 110 - TS</t>
  </si>
  <si>
    <t>Eletrický kotel, 800x850x900mm, 22kW, rychlovarný (dle DIN 18855), celková kapacita 158 l, s nepřímým ohřevem s dvojitým pláštěm, blíže viz. příloha 110 - TS</t>
  </si>
  <si>
    <t>Elektrická varná stolička, plotna průměr 400 mm, 580x580x570mm, 5kW</t>
  </si>
  <si>
    <t>Multifunkční pánev 1760x850x1050mm, 36,9kW, se 2 nezávislými vanami, každá vana objem min. 79 litrů, kapacita 2x GN 1/1, hloubka vany min. 280 mm, blíže viz. příloha 110 - TS</t>
  </si>
  <si>
    <t>Neutrální linkový modul kompatibilní s technologií, 1200x850x750 mm, uzavřená podestavba (1200x820x480 mm),hygienické napojení na poz. G.03 a G.06</t>
  </si>
  <si>
    <t>Indukční sporák,4 varné zóny,800x850x750mm,rozměr ceranové desky 650x650x6mm,každá zóna 5 kW,hygienické napojení na technologii,vodotěsný a bezspárový, blíže viz. příloha 110 - TS</t>
  </si>
  <si>
    <t>Indukční sporák,2 varné zóny,500x850x750mm,rozměr ceranové desky 375x650x6mm,každá zóna 5 kW,hygienické napojení na technologii-vodotěsný a bezspárový, blíže viz. příloha 110 - TS</t>
  </si>
  <si>
    <t>Konvektomat elektrický, 940x820x1050mm,18,6 kW, kapacita 11 vsunů GN 1/1, vsuny umístěné naširoko delší strana zleva doprava kvůli snazší manipulaci, blíže viz. příloha 110 - TS</t>
  </si>
  <si>
    <t>Podstavec pod konvektomat 900x780x750mm se 8 vsuny na GN, vlevo skříňka pro umístění H.02, křídlová dvířka</t>
  </si>
  <si>
    <t>Konvektomat elektrický,950x830x1800mm, 37kW, kapacita 20 vsunů GN 1/1,bojlerový vyvíječ páry,rozsah teplot 30 - 300 °C,dotykový displej,ovládací panel, blíže viz. příloha 110 - TS</t>
  </si>
  <si>
    <t>Profesionální mikrovlnná trouba, objem 18l, 420x500x340mm, minimálně 2 megatrony 800W, vnitřní prostor s keramickým dnem, časovač na 30 min</t>
  </si>
  <si>
    <t>Univerzální robot v celokovové konstrukci,objem kotlíku 60 litrů,rozměr 570x1070x1140mm,2,25kW,povrchově upraven vrchním lesk lakem,s nerezovými kryty, blíže viz. příloha 110 - TS</t>
  </si>
  <si>
    <t>Váha stolní gastro, 260x290x140mm, váživost 4/10kg, dílek 2/5g, vážní plocha 230x190mm, voděodolná, LCD disple</t>
  </si>
  <si>
    <t>Pracovní stůl nerezový se spodní policí, 2030x700x750mm, 6x stojna, zásuvka pod pracovní deskou, provedení na stavební sokl</t>
  </si>
  <si>
    <t>Pracovní stůl nerez,1100x700x900 mm, vlevo dřez 400x500x250mm, přední blenda uzpůsobená pro bionádobu, provedení na stavební sokl</t>
  </si>
  <si>
    <t>Dělička těsta 400x500x1300mm,robustní provedení pro trvalý provoz,rovnoměrné rozdělování těsta na 36 dílků,s velikostí jednotl. dílů (35gr-100gr)</t>
  </si>
  <si>
    <t>Regál dural + poylethylen, 5x police 1400x500 mm, 2x stojna výška 2000 mm</t>
  </si>
  <si>
    <t>Skříň mrazící, 700x850x2060mm, užitný objem 490 l, celonerezové provedení vnitřní i vnější, uzpůsobený pro GN 2/1, hlubokotažené hygienické vsuny</t>
  </si>
  <si>
    <t>Nerezový regál 5 polic, 1000x450x1800 mm, stavitelné nohy, nosnost police 130 kg</t>
  </si>
  <si>
    <t>Nerezový regál 5 polic, 800x450x1800 mm, stavitelné nohy, nosnost police 130 kg</t>
  </si>
  <si>
    <t>Projektová dokumentace skutečného provedení stavby - PS01 - Technologie stravovacího provozu</t>
  </si>
  <si>
    <t>Servírovací vozík nerez, dvě police, 4 kolečka z toho 2 brzděná, 700x500x900mm</t>
  </si>
  <si>
    <t>Vyhřívaný zásobník na talíře, 1030x550x900mm, 2 tubusy, talíř do 27cm průměr, madlo, 4 kolečka z toho 2 otořná, provozní teplota +30 až +90°C</t>
  </si>
  <si>
    <t>Chladící stůl dvousekcový,nerez 1300x690x710mm,dřez 400x350x250mm vpravo,chlazeno nucenou cirkulací vzduchu,agregát,2 sekce pro uložení GN,otvor b</t>
  </si>
  <si>
    <t>Mycí stroj na provozní nádobí,780x870x1880-2240mm,14,5kW,předem plněný,rozměr koše min.610x670mm,světlá zásuvná výška min. 640mm - blíže viz. příloha 110 - TS</t>
  </si>
  <si>
    <r>
      <rPr>
        <b/>
        <sz val="10"/>
        <color rgb="FF000000"/>
        <rFont val="Arial"/>
        <family val="2"/>
        <charset val="238"/>
      </rPr>
      <t>Poznámky k manuálu pro vyplnění:</t>
    </r>
    <r>
      <rPr>
        <sz val="10"/>
        <color rgb="FF000000"/>
        <rFont val="Arial"/>
        <family val="2"/>
        <charset val="238"/>
      </rPr>
      <t xml:space="preserve">
1)  Měnit lze pouze buňky se zeleným podbarvením!
2)  Upozorňujeme na povinnost uchazeče překontrolovat si funkčnost vzorců (může dojít při přepisu na elektronická média či vlastních výpočtech k porušení vztahů vzorců).
3)  Ceny jednotlivých položek vyplňujte v cenách bez DPH!! DPH (21%) je připočteno v samostatném sloupci a následně v celkovém krycím listu soupisu prací.
</t>
    </r>
    <r>
      <rPr>
        <b/>
        <sz val="10"/>
        <color rgb="FF000000"/>
        <rFont val="Arial"/>
        <family val="2"/>
        <charset val="238"/>
      </rPr>
      <t>Informace pro uchazeče k VŘ:</t>
    </r>
    <r>
      <rPr>
        <sz val="10"/>
        <color rgb="FF000000"/>
        <rFont val="Arial"/>
        <family val="2"/>
        <charset val="238"/>
      </rPr>
      <t xml:space="preserve">
a) Veškeré položky na přípomoci, dopravu, montáž, montážní plochy atd. jsou zahrnuty do jednotlivých jednotkových cen, případně jsou součástí ORN, VRN.
b) Součásti prací jsou veškeré zkoušky, potřebná měření, inspekce, uvedení zařízení do provozu, zaškolení obsluhy, provozní řády, manuály a revize v českém jazyce. Za komplexní vyzkoušení se považuje bezporuchový provoz po dobu minimálně 96 hod.
c) Součástí dodávky je zpracování veškeré dokumentace zhotovitele (např. dílenská dokumentace) a dokumentace skutečného provedení.
d) V rozsahu prací zhotovitele jsou rovněž jakékoliv prvky, zařízení, práce a pomocné materiály, neuvedené v tomto soupisu výkonů, které jsou ale nezbytně nutné k dodání, instalaci, dokončení a provozování díla
e) Součástí dodávky jsou veškerá geodetická měření jako například vytyčení konstrukcí, kontrolní měření, zaměření skutečného stavu apod.
f) Součástí dodávky jsou i náklady na případná opatření související s ochranou stávajících sítí, komunikací či staveb. 
g) Součástí jednotkových cen jsou i vícenáklady související s výstavbou v nepříznivém klimat. období, průběžný úklid staveniště a přilehlých komunikací, likvidaci odpadů, dočasná dopravní omezení atd.
h) Pokud se v dokumentaci vyskytují obchodní názvy, jedná se pouze o vymezení minimálních požadovaných standardů výrobku, technologie či materiálu a zadavatel připouští použití i jiného, kvalitativně či technologicky obdobného řešení.
i) Součástí dodávky jsou náklady spojené s povinným pojištěním stavebního díla či jeho části v rozsahu obchodních podmínek.
Nedílnou součástí výkazu výměr (soupisu prací, dodávek, služeb) je projektová dokumentace!!
Zpracovatel nabídky je povinen prověřit specifikace a výměry uvedené ve výkazu výměr. V případě zjištěných rozdílů má na tyto rozdíly upozornit ve lhůtě pro podání nabídek prostřednictvím žádosti o dodatečné informace k zadávacím podmínkám.                                                                                                                                                                                        j) </t>
    </r>
    <r>
      <rPr>
        <u/>
        <sz val="10"/>
        <color rgb="FF000000"/>
        <rFont val="Arial"/>
        <family val="2"/>
        <charset val="238"/>
      </rPr>
      <t>u vnějších rozměrů zařízení je daná tolerance max 5% vzhledem k řešenému dispozičnímu uspořádání provozu</t>
    </r>
    <r>
      <rPr>
        <sz val="10"/>
        <color rgb="FF000000"/>
        <rFont val="Arial"/>
        <family val="2"/>
        <charset val="238"/>
      </rPr>
      <t>, pokud není stanoveno jinak u konkrétní technologie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</si>
</sst>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Calibri"/>
      <charset val="1"/>
    </font>
    <font>
      <sz val="18"/>
      <color rgb="FF000000"/>
      <name val="Arial"/>
      <family val="2"/>
      <charset val="238"/>
    </font>
    <font>
      <b/>
      <sz val="10"/>
      <color rgb="FF000000"/>
      <name val="Arial"/>
      <family val="2"/>
      <charset val="238"/>
    </font>
    <font>
      <sz val="10"/>
      <color rgb="FF000000"/>
      <name val="Arial"/>
      <family val="2"/>
      <charset val="238"/>
    </font>
    <font>
      <i/>
      <sz val="10"/>
      <color rgb="FF000000"/>
      <name val="Arial"/>
      <family val="2"/>
      <charset val="238"/>
    </font>
    <font>
      <i/>
      <sz val="8"/>
      <color rgb="FF000000"/>
      <name val="Arial"/>
      <family val="2"/>
      <charset val="238"/>
    </font>
    <font>
      <b/>
      <sz val="18"/>
      <color rgb="FF000000"/>
      <name val="Arial"/>
      <family val="2"/>
      <charset val="238"/>
    </font>
    <font>
      <b/>
      <sz val="20"/>
      <color rgb="FF000000"/>
      <name val="Arial"/>
      <family val="2"/>
      <charset val="238"/>
    </font>
    <font>
      <b/>
      <sz val="11"/>
      <color rgb="FF000000"/>
      <name val="Arial"/>
      <family val="2"/>
      <charset val="238"/>
    </font>
    <font>
      <b/>
      <sz val="12"/>
      <color rgb="FF000000"/>
      <name val="Arial"/>
      <family val="2"/>
      <charset val="238"/>
    </font>
    <font>
      <sz val="12"/>
      <color rgb="FF000000"/>
      <name val="Arial"/>
      <family val="2"/>
      <charset val="238"/>
    </font>
    <font>
      <b/>
      <sz val="12"/>
      <color rgb="FF000000"/>
      <name val="Arial"/>
      <family val="2"/>
      <charset val="238"/>
    </font>
    <font>
      <sz val="10"/>
      <color rgb="FF000000"/>
      <name val="Arial"/>
      <family val="2"/>
      <charset val="238"/>
    </font>
    <font>
      <sz val="18"/>
      <color rgb="FF000000"/>
      <name val="Arial"/>
      <family val="2"/>
      <charset val="238"/>
    </font>
    <font>
      <b/>
      <i/>
      <sz val="10"/>
      <color rgb="FF000000"/>
      <name val="Arial"/>
      <family val="2"/>
      <charset val="238"/>
    </font>
    <font>
      <u/>
      <sz val="10"/>
      <color rgb="FF000000"/>
      <name val="Arial"/>
      <family val="2"/>
      <charset val="238"/>
    </font>
  </fonts>
  <fills count="7">
    <fill>
      <patternFill patternType="none"/>
    </fill>
    <fill>
      <patternFill patternType="gray125"/>
    </fill>
    <fill>
      <patternFill patternType="solid">
        <fgColor rgb="FFC0C0C0"/>
        <bgColor rgb="FFC0C0C0"/>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79998168889431442"/>
        <bgColor rgb="FFC0C0C0"/>
      </patternFill>
    </fill>
    <fill>
      <patternFill patternType="solid">
        <fgColor theme="0"/>
        <bgColor indexed="64"/>
      </patternFill>
    </fill>
  </fills>
  <borders count="8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medium">
        <color rgb="FF000000"/>
      </left>
      <right style="thin">
        <color rgb="FF000000"/>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0">
    <xf numFmtId="0" fontId="0" fillId="0" borderId="0" xfId="0"/>
    <xf numFmtId="4" fontId="2" fillId="2" borderId="0" xfId="0" applyNumberFormat="1" applyFont="1" applyFill="1" applyAlignment="1">
      <alignment horizontal="righ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2" borderId="0" xfId="0" applyFont="1" applyFill="1" applyAlignment="1">
      <alignment horizontal="right" vertical="center"/>
    </xf>
    <xf numFmtId="0" fontId="2" fillId="0" borderId="0" xfId="0" applyFont="1" applyAlignment="1">
      <alignment horizontal="righ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2" fillId="0" borderId="27" xfId="0" applyFont="1" applyBorder="1" applyAlignment="1">
      <alignment horizontal="center" vertical="center"/>
    </xf>
    <xf numFmtId="0" fontId="3" fillId="0" borderId="28" xfId="0" applyFont="1" applyBorder="1" applyAlignment="1">
      <alignment horizontal="left"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3" fillId="2" borderId="5" xfId="0" applyFont="1" applyFill="1" applyBorder="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left" vertical="center"/>
    </xf>
    <xf numFmtId="0" fontId="2" fillId="2" borderId="6" xfId="0" applyFont="1" applyFill="1" applyBorder="1" applyAlignment="1">
      <alignment horizontal="right" vertical="center"/>
    </xf>
    <xf numFmtId="4" fontId="3" fillId="0" borderId="0" xfId="0" applyNumberFormat="1" applyFont="1" applyAlignment="1">
      <alignment horizontal="right" vertical="center"/>
    </xf>
    <xf numFmtId="1" fontId="3" fillId="0" borderId="0" xfId="0" applyNumberFormat="1" applyFont="1" applyAlignment="1">
      <alignment horizontal="right" vertical="center"/>
    </xf>
    <xf numFmtId="0" fontId="3" fillId="0" borderId="0" xfId="0" applyFont="1" applyAlignment="1">
      <alignment horizontal="right" vertical="center"/>
    </xf>
    <xf numFmtId="0" fontId="0" fillId="0" borderId="5" xfId="0" applyBorder="1"/>
    <xf numFmtId="0" fontId="4" fillId="0" borderId="0" xfId="0" applyFont="1" applyAlignment="1">
      <alignment horizontal="left" vertical="center"/>
    </xf>
    <xf numFmtId="4" fontId="4" fillId="0" borderId="0" xfId="0" applyNumberFormat="1" applyFont="1" applyAlignment="1">
      <alignment horizontal="right" vertical="center"/>
    </xf>
    <xf numFmtId="0" fontId="0" fillId="0" borderId="6" xfId="0" applyBorder="1"/>
    <xf numFmtId="0" fontId="0" fillId="0" borderId="39" xfId="0" applyBorder="1"/>
    <xf numFmtId="0" fontId="0" fillId="0" borderId="40" xfId="0" applyBorder="1"/>
    <xf numFmtId="0" fontId="4" fillId="0" borderId="40" xfId="0" applyFont="1" applyBorder="1" applyAlignment="1">
      <alignment horizontal="left" vertical="center"/>
    </xf>
    <xf numFmtId="4" fontId="4" fillId="0" borderId="40" xfId="0" applyNumberFormat="1" applyFont="1" applyBorder="1" applyAlignment="1">
      <alignment horizontal="right" vertical="center"/>
    </xf>
    <xf numFmtId="0" fontId="0" fillId="0" borderId="41" xfId="0" applyBorder="1"/>
    <xf numFmtId="0" fontId="2" fillId="0" borderId="42" xfId="0" applyFont="1" applyBorder="1" applyAlignment="1">
      <alignment horizontal="left" vertical="center"/>
    </xf>
    <xf numFmtId="4" fontId="2" fillId="0" borderId="42" xfId="0" applyNumberFormat="1" applyFont="1" applyBorder="1" applyAlignment="1">
      <alignment horizontal="right" vertical="center"/>
    </xf>
    <xf numFmtId="0" fontId="5" fillId="0" borderId="0" xfId="0" applyFont="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45"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7" xfId="0" applyFont="1" applyBorder="1" applyAlignment="1">
      <alignment horizontal="right" vertical="center"/>
    </xf>
    <xf numFmtId="4" fontId="3" fillId="0" borderId="6" xfId="0" applyNumberFormat="1" applyFont="1" applyBorder="1" applyAlignment="1">
      <alignment horizontal="righ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4" fontId="3" fillId="0" borderId="40" xfId="0" applyNumberFormat="1" applyFont="1" applyBorder="1" applyAlignment="1">
      <alignment horizontal="right" vertical="center"/>
    </xf>
    <xf numFmtId="4" fontId="3" fillId="0" borderId="41" xfId="0" applyNumberFormat="1" applyFont="1" applyBorder="1" applyAlignment="1">
      <alignment horizontal="right" vertical="center"/>
    </xf>
    <xf numFmtId="4" fontId="9" fillId="2" borderId="50" xfId="0" applyNumberFormat="1" applyFont="1" applyFill="1" applyBorder="1" applyAlignment="1">
      <alignment horizontal="right" vertical="center"/>
    </xf>
    <xf numFmtId="4" fontId="9" fillId="2" borderId="53" xfId="0" applyNumberFormat="1" applyFont="1" applyFill="1" applyBorder="1" applyAlignment="1">
      <alignment horizontal="right" vertical="center"/>
    </xf>
    <xf numFmtId="0" fontId="5" fillId="0" borderId="37" xfId="0" applyFont="1" applyBorder="1" applyAlignment="1">
      <alignment horizontal="left" vertical="center"/>
    </xf>
    <xf numFmtId="0" fontId="2" fillId="0" borderId="19" xfId="0" applyFont="1" applyBorder="1" applyAlignment="1">
      <alignment horizontal="right" vertical="center"/>
    </xf>
    <xf numFmtId="4" fontId="3" fillId="0" borderId="51" xfId="0" applyNumberFormat="1" applyFont="1" applyBorder="1" applyAlignment="1">
      <alignment horizontal="right" vertical="center"/>
    </xf>
    <xf numFmtId="0" fontId="3" fillId="0" borderId="51" xfId="0" applyFont="1" applyBorder="1" applyAlignment="1">
      <alignment horizontal="left" vertical="center"/>
    </xf>
    <xf numFmtId="4" fontId="3" fillId="0" borderId="72" xfId="0" applyNumberFormat="1" applyFont="1" applyBorder="1" applyAlignment="1">
      <alignment horizontal="right" vertical="center"/>
    </xf>
    <xf numFmtId="0" fontId="3" fillId="0" borderId="72" xfId="0" applyFont="1" applyBorder="1" applyAlignment="1">
      <alignment horizontal="left" vertical="center"/>
    </xf>
    <xf numFmtId="0" fontId="2" fillId="0" borderId="76" xfId="0" applyFont="1" applyBorder="1" applyAlignment="1">
      <alignment horizontal="left" vertical="center"/>
    </xf>
    <xf numFmtId="0" fontId="2" fillId="0" borderId="76" xfId="0" applyFont="1" applyBorder="1" applyAlignment="1">
      <alignment horizontal="right" vertical="center"/>
    </xf>
    <xf numFmtId="4" fontId="2" fillId="0" borderId="76" xfId="0" applyNumberFormat="1" applyFont="1" applyBorder="1" applyAlignment="1">
      <alignment horizontal="right" vertical="center"/>
    </xf>
    <xf numFmtId="0" fontId="3" fillId="3" borderId="36" xfId="0" applyFont="1" applyFill="1" applyBorder="1" applyAlignment="1">
      <alignment horizontal="left" vertical="center"/>
    </xf>
    <xf numFmtId="0" fontId="3" fillId="3" borderId="37" xfId="0" applyFont="1" applyFill="1" applyBorder="1" applyAlignment="1">
      <alignment horizontal="left" vertical="center"/>
    </xf>
    <xf numFmtId="4" fontId="3" fillId="3" borderId="37" xfId="0" applyNumberFormat="1" applyFont="1" applyFill="1" applyBorder="1" applyAlignment="1">
      <alignment horizontal="right" vertical="center"/>
    </xf>
    <xf numFmtId="4" fontId="3" fillId="3" borderId="38" xfId="0" applyNumberFormat="1" applyFont="1" applyFill="1" applyBorder="1" applyAlignment="1">
      <alignment horizontal="right" vertical="center"/>
    </xf>
    <xf numFmtId="0" fontId="3" fillId="3" borderId="5" xfId="0" applyFont="1" applyFill="1" applyBorder="1" applyAlignment="1">
      <alignment horizontal="left" vertical="center"/>
    </xf>
    <xf numFmtId="0" fontId="3" fillId="3" borderId="0" xfId="0" applyFont="1" applyFill="1" applyAlignment="1">
      <alignment horizontal="left" vertical="center"/>
    </xf>
    <xf numFmtId="4" fontId="3" fillId="3" borderId="0" xfId="0" applyNumberFormat="1" applyFont="1" applyFill="1" applyAlignment="1">
      <alignment horizontal="right" vertical="center"/>
    </xf>
    <xf numFmtId="4" fontId="3" fillId="3" borderId="6" xfId="0" applyNumberFormat="1" applyFont="1" applyFill="1" applyBorder="1" applyAlignment="1">
      <alignment horizontal="right" vertical="center"/>
    </xf>
    <xf numFmtId="0" fontId="3" fillId="0" borderId="6" xfId="0" applyFont="1" applyBorder="1" applyAlignment="1">
      <alignment horizontal="center" vertical="center"/>
    </xf>
    <xf numFmtId="0" fontId="3" fillId="5" borderId="36" xfId="0" applyFont="1" applyFill="1" applyBorder="1" applyAlignment="1">
      <alignment horizontal="left" vertical="center"/>
    </xf>
    <xf numFmtId="0" fontId="2" fillId="5" borderId="37" xfId="0" applyFont="1" applyFill="1" applyBorder="1" applyAlignment="1">
      <alignment horizontal="left" vertical="center"/>
    </xf>
    <xf numFmtId="0" fontId="3" fillId="5" borderId="37" xfId="0" applyFont="1" applyFill="1" applyBorder="1" applyAlignment="1">
      <alignment horizontal="left" vertical="center"/>
    </xf>
    <xf numFmtId="4" fontId="2" fillId="5" borderId="37" xfId="0" applyNumberFormat="1" applyFont="1" applyFill="1" applyBorder="1" applyAlignment="1">
      <alignment horizontal="right" vertical="center"/>
    </xf>
    <xf numFmtId="0" fontId="2" fillId="5" borderId="37" xfId="0" applyFont="1" applyFill="1" applyBorder="1" applyAlignment="1">
      <alignment horizontal="right" vertical="center"/>
    </xf>
    <xf numFmtId="0" fontId="2" fillId="5" borderId="38" xfId="0" applyFont="1" applyFill="1" applyBorder="1" applyAlignment="1">
      <alignment horizontal="right" vertical="center"/>
    </xf>
    <xf numFmtId="0" fontId="3" fillId="5" borderId="5" xfId="0" applyFont="1" applyFill="1" applyBorder="1" applyAlignment="1">
      <alignment horizontal="left" vertical="center"/>
    </xf>
    <xf numFmtId="0" fontId="2" fillId="5" borderId="0" xfId="0" applyFont="1" applyFill="1" applyAlignment="1">
      <alignment horizontal="left" vertical="center"/>
    </xf>
    <xf numFmtId="0" fontId="3" fillId="5" borderId="0" xfId="0" applyFont="1" applyFill="1" applyAlignment="1">
      <alignment horizontal="left" vertical="center"/>
    </xf>
    <xf numFmtId="4" fontId="2" fillId="5" borderId="0" xfId="0" applyNumberFormat="1" applyFont="1" applyFill="1" applyAlignment="1">
      <alignment horizontal="right" vertical="center"/>
    </xf>
    <xf numFmtId="0" fontId="2" fillId="5" borderId="0" xfId="0" applyFont="1" applyFill="1" applyAlignment="1">
      <alignment horizontal="right" vertical="center"/>
    </xf>
    <xf numFmtId="0" fontId="2" fillId="5" borderId="6" xfId="0" applyFont="1" applyFill="1" applyBorder="1" applyAlignment="1">
      <alignment horizontal="right" vertical="center"/>
    </xf>
    <xf numFmtId="0" fontId="0" fillId="0" borderId="70" xfId="0" applyBorder="1"/>
    <xf numFmtId="4" fontId="10" fillId="0" borderId="70" xfId="0" applyNumberFormat="1" applyFont="1" applyBorder="1" applyAlignment="1">
      <alignment horizontal="right" vertical="center"/>
    </xf>
    <xf numFmtId="0" fontId="7" fillId="2" borderId="79" xfId="0" applyFont="1" applyFill="1" applyBorder="1" applyAlignment="1">
      <alignment horizontal="center" vertical="center"/>
    </xf>
    <xf numFmtId="0" fontId="7" fillId="2" borderId="4" xfId="0" applyFont="1" applyFill="1" applyBorder="1" applyAlignment="1">
      <alignment horizontal="center" vertical="center"/>
    </xf>
    <xf numFmtId="4" fontId="10" fillId="0" borderId="78" xfId="0" applyNumberFormat="1" applyFont="1" applyBorder="1" applyAlignment="1">
      <alignment horizontal="right" vertical="center"/>
    </xf>
    <xf numFmtId="0" fontId="10" fillId="0" borderId="78" xfId="0" applyFont="1" applyBorder="1" applyAlignment="1">
      <alignment horizontal="right" vertical="center"/>
    </xf>
    <xf numFmtId="4" fontId="11" fillId="0" borderId="78" xfId="0" applyNumberFormat="1" applyFont="1" applyBorder="1" applyAlignment="1">
      <alignment horizontal="right" vertical="center"/>
    </xf>
    <xf numFmtId="4" fontId="3" fillId="4" borderId="0" xfId="0" applyNumberFormat="1" applyFont="1" applyFill="1" applyAlignment="1" applyProtection="1">
      <alignment horizontal="right" vertical="center"/>
      <protection locked="0"/>
    </xf>
    <xf numFmtId="4" fontId="3" fillId="6" borderId="0" xfId="0" applyNumberFormat="1" applyFont="1" applyFill="1" applyAlignment="1" applyProtection="1">
      <alignment horizontal="right" vertical="center"/>
      <protection locked="0"/>
    </xf>
    <xf numFmtId="0" fontId="13"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12" fillId="4" borderId="0" xfId="0" applyFont="1" applyFill="1" applyAlignment="1" applyProtection="1">
      <alignment horizontal="left" vertical="center" wrapText="1"/>
      <protection locked="0"/>
    </xf>
    <xf numFmtId="0" fontId="3" fillId="4" borderId="0" xfId="0" applyFont="1" applyFill="1" applyAlignment="1" applyProtection="1">
      <alignment horizontal="left" vertical="center"/>
      <protection locked="0"/>
    </xf>
    <xf numFmtId="0" fontId="3" fillId="0" borderId="4" xfId="0" applyFont="1" applyBorder="1" applyAlignment="1">
      <alignment horizontal="left" vertical="center"/>
    </xf>
    <xf numFmtId="0" fontId="3" fillId="0" borderId="6" xfId="0" applyFont="1" applyBorder="1" applyAlignment="1">
      <alignment horizontal="left" vertical="center"/>
    </xf>
    <xf numFmtId="1" fontId="3" fillId="0" borderId="6" xfId="0" applyNumberFormat="1" applyFont="1" applyBorder="1" applyAlignment="1">
      <alignment horizontal="left" vertical="center"/>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0" xfId="0" applyFont="1" applyAlignment="1">
      <alignment horizontal="left" vertical="center"/>
    </xf>
    <xf numFmtId="0" fontId="3" fillId="0" borderId="40" xfId="0" applyFont="1" applyBorder="1" applyAlignment="1">
      <alignment horizontal="left" vertical="center"/>
    </xf>
    <xf numFmtId="0" fontId="3" fillId="0" borderId="6" xfId="0" applyFont="1" applyBorder="1" applyAlignment="1">
      <alignment horizontal="left" vertical="center" wrapText="1"/>
    </xf>
    <xf numFmtId="0" fontId="3" fillId="0" borderId="41" xfId="0" applyFont="1" applyBorder="1" applyAlignment="1">
      <alignment horizontal="left" vertical="center"/>
    </xf>
    <xf numFmtId="0" fontId="6" fillId="0" borderId="48" xfId="0"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3" fillId="0" borderId="39" xfId="0" applyFont="1" applyBorder="1" applyAlignment="1">
      <alignment horizontal="left" vertical="center"/>
    </xf>
    <xf numFmtId="0" fontId="9" fillId="0" borderId="78" xfId="0" applyFont="1" applyBorder="1" applyAlignment="1">
      <alignment horizontal="left" vertical="center"/>
    </xf>
    <xf numFmtId="0" fontId="11" fillId="0" borderId="78" xfId="0" applyFont="1" applyBorder="1" applyAlignment="1">
      <alignment horizontal="left" vertical="center"/>
    </xf>
    <xf numFmtId="0" fontId="10" fillId="0" borderId="78" xfId="0" applyFont="1" applyBorder="1" applyAlignment="1">
      <alignment horizontal="left" vertical="center"/>
    </xf>
    <xf numFmtId="0" fontId="9" fillId="0" borderId="70" xfId="0" applyFont="1" applyBorder="1" applyAlignment="1">
      <alignment horizontal="left" vertical="center"/>
    </xf>
    <xf numFmtId="0" fontId="9" fillId="2" borderId="55" xfId="0" applyFont="1" applyFill="1" applyBorder="1" applyAlignment="1">
      <alignment horizontal="left" vertical="center"/>
    </xf>
    <xf numFmtId="0" fontId="9" fillId="2" borderId="56" xfId="0" applyFont="1" applyFill="1" applyBorder="1" applyAlignment="1">
      <alignment horizontal="left" vertical="center"/>
    </xf>
    <xf numFmtId="0" fontId="9" fillId="2" borderId="54" xfId="0" applyFont="1" applyFill="1" applyBorder="1" applyAlignment="1">
      <alignment horizontal="left" vertical="center"/>
    </xf>
    <xf numFmtId="0" fontId="9" fillId="2" borderId="57" xfId="0" applyFont="1" applyFill="1" applyBorder="1" applyAlignment="1">
      <alignment horizontal="left" vertical="center"/>
    </xf>
    <xf numFmtId="0" fontId="9" fillId="2" borderId="49" xfId="0" applyFont="1" applyFill="1" applyBorder="1" applyAlignment="1">
      <alignment horizontal="left" vertical="center"/>
    </xf>
    <xf numFmtId="0" fontId="9" fillId="2" borderId="52" xfId="0" applyFont="1" applyFill="1" applyBorder="1" applyAlignment="1">
      <alignment horizontal="left" vertical="center"/>
    </xf>
    <xf numFmtId="0" fontId="10" fillId="0" borderId="68"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0" fontId="10" fillId="0" borderId="58" xfId="0" applyFont="1" applyBorder="1" applyAlignment="1">
      <alignment horizontal="left" vertical="center"/>
    </xf>
    <xf numFmtId="0" fontId="10" fillId="0" borderId="59" xfId="0" applyFont="1" applyBorder="1" applyAlignment="1">
      <alignment horizontal="left" vertical="center"/>
    </xf>
    <xf numFmtId="0" fontId="10" fillId="0" borderId="60" xfId="0" applyFont="1" applyBorder="1" applyAlignment="1">
      <alignment horizontal="left" vertical="center"/>
    </xf>
    <xf numFmtId="0" fontId="10" fillId="0" borderId="62" xfId="0" applyFont="1" applyBorder="1" applyAlignment="1">
      <alignment horizontal="left" vertical="center"/>
    </xf>
    <xf numFmtId="0" fontId="10" fillId="0" borderId="0" xfId="0" applyFont="1" applyAlignment="1">
      <alignment horizontal="left" vertical="center"/>
    </xf>
    <xf numFmtId="0" fontId="10" fillId="0" borderId="63" xfId="0" applyFont="1" applyBorder="1" applyAlignment="1">
      <alignment horizontal="left" vertical="center"/>
    </xf>
    <xf numFmtId="0" fontId="10" fillId="0" borderId="65" xfId="0" applyFont="1" applyBorder="1" applyAlignment="1">
      <alignment horizontal="left"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9" fillId="0" borderId="80" xfId="0" applyFont="1" applyBorder="1" applyAlignment="1">
      <alignment horizontal="center" vertical="center"/>
    </xf>
    <xf numFmtId="0" fontId="9" fillId="0" borderId="81" xfId="0" applyFont="1" applyBorder="1" applyAlignment="1">
      <alignment horizontal="center" vertical="center"/>
    </xf>
    <xf numFmtId="0" fontId="10" fillId="0" borderId="61" xfId="0" applyFont="1" applyBorder="1" applyAlignment="1">
      <alignment horizontal="left" vertical="center"/>
    </xf>
    <xf numFmtId="0" fontId="10" fillId="0" borderId="64" xfId="0" applyFont="1" applyBorder="1" applyAlignment="1">
      <alignment horizontal="left" vertical="center"/>
    </xf>
    <xf numFmtId="0" fontId="13" fillId="0" borderId="1"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5" borderId="37" xfId="0" applyFont="1" applyFill="1" applyBorder="1" applyAlignment="1">
      <alignment horizontal="left" vertical="center" wrapText="1"/>
    </xf>
    <xf numFmtId="0" fontId="2" fillId="5" borderId="37" xfId="0" applyFont="1" applyFill="1" applyBorder="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horizontal="left" vertical="center"/>
    </xf>
    <xf numFmtId="0" fontId="3" fillId="4" borderId="6" xfId="0" applyFont="1" applyFill="1" applyBorder="1" applyAlignment="1" applyProtection="1">
      <alignment horizontal="left" vertical="center"/>
      <protection locked="0"/>
    </xf>
    <xf numFmtId="0" fontId="3" fillId="0" borderId="9"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14" fillId="0" borderId="0" xfId="0" applyFont="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horizontal="left" vertical="center"/>
    </xf>
    <xf numFmtId="0" fontId="2" fillId="0" borderId="42" xfId="0" applyFont="1" applyBorder="1" applyAlignment="1">
      <alignment horizontal="left" vertical="center"/>
    </xf>
    <xf numFmtId="0" fontId="3" fillId="0" borderId="4" xfId="0" applyFont="1" applyBorder="1" applyAlignment="1">
      <alignment horizontal="left" vertical="center" wrapText="1"/>
    </xf>
    <xf numFmtId="0" fontId="3" fillId="4" borderId="6" xfId="0" applyFont="1" applyFill="1" applyBorder="1" applyAlignment="1" applyProtection="1">
      <alignment horizontal="left" vertical="center" wrapText="1"/>
      <protection locked="0"/>
    </xf>
    <xf numFmtId="0" fontId="1" fillId="0" borderId="1" xfId="0" applyFont="1" applyBorder="1" applyAlignment="1">
      <alignment horizontal="center" vertical="center" wrapText="1"/>
    </xf>
    <xf numFmtId="0" fontId="9" fillId="0" borderId="8"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3" fillId="0" borderId="54" xfId="0" applyFont="1" applyBorder="1" applyAlignment="1">
      <alignment horizontal="left" vertical="center"/>
    </xf>
    <xf numFmtId="0" fontId="3" fillId="0" borderId="57" xfId="0" applyFont="1" applyBorder="1" applyAlignment="1">
      <alignment horizontal="left" vertical="center"/>
    </xf>
    <xf numFmtId="0" fontId="3" fillId="0" borderId="53" xfId="0" applyFont="1" applyBorder="1" applyAlignment="1">
      <alignment horizontal="left" vertical="center"/>
    </xf>
    <xf numFmtId="0" fontId="3" fillId="0" borderId="69" xfId="0" applyFont="1" applyBorder="1" applyAlignment="1">
      <alignment horizontal="left" vertical="center"/>
    </xf>
    <xf numFmtId="0" fontId="3" fillId="0" borderId="70" xfId="0" applyFont="1" applyBorder="1" applyAlignment="1">
      <alignment horizontal="left" vertical="center"/>
    </xf>
    <xf numFmtId="0" fontId="3" fillId="0" borderId="71" xfId="0" applyFont="1" applyBorder="1" applyAlignment="1">
      <alignment horizontal="left" vertical="center"/>
    </xf>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5" xfId="0" applyFont="1" applyBorder="1" applyAlignment="1">
      <alignment horizontal="left" vertical="center"/>
    </xf>
    <xf numFmtId="0" fontId="9" fillId="0" borderId="73" xfId="0" applyFont="1" applyBorder="1" applyAlignment="1">
      <alignment horizontal="left" vertical="center"/>
    </xf>
    <xf numFmtId="0" fontId="9" fillId="0" borderId="74" xfId="0" applyFont="1" applyBorder="1" applyAlignment="1">
      <alignment horizontal="left" vertical="center"/>
    </xf>
    <xf numFmtId="0" fontId="9" fillId="0" borderId="75" xfId="0" applyFont="1" applyBorder="1" applyAlignment="1">
      <alignment horizontal="left" vertical="center"/>
    </xf>
    <xf numFmtId="4" fontId="9" fillId="0" borderId="77" xfId="0" applyNumberFormat="1" applyFont="1" applyBorder="1" applyAlignment="1">
      <alignment horizontal="right" vertical="center"/>
    </xf>
    <xf numFmtId="0" fontId="9" fillId="0" borderId="74" xfId="0" applyFont="1" applyBorder="1" applyAlignment="1">
      <alignment horizontal="right" vertical="center"/>
    </xf>
    <xf numFmtId="0" fontId="9" fillId="0" borderId="75" xfId="0" applyFont="1" applyBorder="1" applyAlignment="1">
      <alignment horizontal="right"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0" cy="0"/>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a:noFill/>
        <a:ln w="9525">
          <a:noFill/>
        </a:ln>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0" cy="0"/>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a:noFill/>
        <a:ln w="9525">
          <a:noFill/>
        </a:ln>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0" cy="0"/>
    <xdr:pic>
      <xdr:nvPicPr>
        <xdr:cNvPr id="2" name="Obráze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a:noFill/>
        <a:ln w="9525">
          <a:noFill/>
        </a:ln>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0" cy="0"/>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a:noFill/>
        <a:ln w="9525">
          <a:noFill/>
        </a:ln>
      </xdr:spPr>
    </xdr:pic>
    <xdr:clientData/>
  </xdr:absolute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7"/>
  <sheetViews>
    <sheetView tabSelected="1" workbookViewId="0">
      <selection activeCell="F6" sqref="F6:G7"/>
    </sheetView>
  </sheetViews>
  <sheetFormatPr defaultColWidth="12.109375" defaultRowHeight="15" customHeight="1" x14ac:dyDescent="0.3"/>
  <cols>
    <col min="1" max="1" width="9.109375" customWidth="1"/>
    <col min="2" max="2" width="12.88671875" customWidth="1"/>
    <col min="3" max="3" width="27.109375" customWidth="1"/>
    <col min="4" max="4" width="10" customWidth="1"/>
    <col min="5" max="5" width="14" customWidth="1"/>
    <col min="6" max="6" width="27.109375" customWidth="1"/>
    <col min="7" max="7" width="9.109375" customWidth="1"/>
    <col min="8" max="8" width="12.88671875" customWidth="1"/>
    <col min="9" max="9" width="27.109375" customWidth="1"/>
  </cols>
  <sheetData>
    <row r="1" spans="1:9" ht="54.75" customHeight="1" x14ac:dyDescent="0.3">
      <c r="A1" s="96" t="s">
        <v>560</v>
      </c>
      <c r="B1" s="97"/>
      <c r="C1" s="97"/>
      <c r="D1" s="97"/>
      <c r="E1" s="97"/>
      <c r="F1" s="97"/>
      <c r="G1" s="97"/>
      <c r="H1" s="97"/>
      <c r="I1" s="97"/>
    </row>
    <row r="2" spans="1:9" ht="14.4" x14ac:dyDescent="0.3">
      <c r="A2" s="98" t="s">
        <v>0</v>
      </c>
      <c r="B2" s="99"/>
      <c r="C2" s="110" t="str">
        <f>'Stavební rozpočet'!C2</f>
        <v>„Modernizace kuchyně ZŠ Drnovice – zpracování projektové dokumentace“</v>
      </c>
      <c r="D2" s="111"/>
      <c r="E2" s="103" t="s">
        <v>3</v>
      </c>
      <c r="F2" s="103" t="str">
        <f>'Stavební rozpočet'!J2</f>
        <v>Základní škola Drnovice, Drnovice 109, 68304 Drnovice, okres Vyškov</v>
      </c>
      <c r="G2" s="99"/>
      <c r="H2" s="103" t="s">
        <v>518</v>
      </c>
      <c r="I2" s="107" t="s">
        <v>519</v>
      </c>
    </row>
    <row r="3" spans="1:9" ht="25.5" customHeight="1" x14ac:dyDescent="0.3">
      <c r="A3" s="100"/>
      <c r="B3" s="101"/>
      <c r="C3" s="112"/>
      <c r="D3" s="112"/>
      <c r="E3" s="101"/>
      <c r="F3" s="101"/>
      <c r="G3" s="101"/>
      <c r="H3" s="101"/>
      <c r="I3" s="108"/>
    </row>
    <row r="4" spans="1:9" ht="14.4" x14ac:dyDescent="0.3">
      <c r="A4" s="102" t="s">
        <v>4</v>
      </c>
      <c r="B4" s="101"/>
      <c r="C4" s="104" t="str">
        <f>'Stavební rozpočet'!C4</f>
        <v>Udržovací práce</v>
      </c>
      <c r="D4" s="101"/>
      <c r="E4" s="104" t="s">
        <v>8</v>
      </c>
      <c r="F4" s="104" t="str">
        <f>'Stavební rozpočet'!J4</f>
        <v>GARANT projekt s.r.o.</v>
      </c>
      <c r="G4" s="101"/>
      <c r="H4" s="104" t="s">
        <v>518</v>
      </c>
      <c r="I4" s="108" t="s">
        <v>520</v>
      </c>
    </row>
    <row r="5" spans="1:9" ht="15" customHeight="1" x14ac:dyDescent="0.3">
      <c r="A5" s="100"/>
      <c r="B5" s="101"/>
      <c r="C5" s="101"/>
      <c r="D5" s="101"/>
      <c r="E5" s="101"/>
      <c r="F5" s="101"/>
      <c r="G5" s="101"/>
      <c r="H5" s="101"/>
      <c r="I5" s="108"/>
    </row>
    <row r="6" spans="1:9" ht="14.4" x14ac:dyDescent="0.3">
      <c r="A6" s="102" t="s">
        <v>9</v>
      </c>
      <c r="B6" s="101"/>
      <c r="C6" s="104" t="str">
        <f>'Stavební rozpočet'!C6</f>
        <v>Drnovice 109, 68304 Drnovice</v>
      </c>
      <c r="D6" s="101"/>
      <c r="E6" s="104" t="s">
        <v>12</v>
      </c>
      <c r="F6" s="105"/>
      <c r="G6" s="106"/>
      <c r="H6" s="104" t="s">
        <v>518</v>
      </c>
      <c r="I6" s="108" t="s">
        <v>52</v>
      </c>
    </row>
    <row r="7" spans="1:9" ht="15" customHeight="1" x14ac:dyDescent="0.3">
      <c r="A7" s="100"/>
      <c r="B7" s="101"/>
      <c r="C7" s="101"/>
      <c r="D7" s="101"/>
      <c r="E7" s="101"/>
      <c r="F7" s="106"/>
      <c r="G7" s="106"/>
      <c r="H7" s="101"/>
      <c r="I7" s="108"/>
    </row>
    <row r="8" spans="1:9" ht="14.4" x14ac:dyDescent="0.3">
      <c r="A8" s="102" t="s">
        <v>6</v>
      </c>
      <c r="B8" s="101"/>
      <c r="C8" s="104" t="str">
        <f>'Stavební rozpočet'!F4</f>
        <v xml:space="preserve"> </v>
      </c>
      <c r="D8" s="101"/>
      <c r="E8" s="104" t="s">
        <v>11</v>
      </c>
      <c r="F8" s="104"/>
      <c r="G8" s="101"/>
      <c r="H8" s="101" t="s">
        <v>521</v>
      </c>
      <c r="I8" s="109">
        <v>171</v>
      </c>
    </row>
    <row r="9" spans="1:9" ht="14.4" x14ac:dyDescent="0.3">
      <c r="A9" s="100"/>
      <c r="B9" s="101"/>
      <c r="C9" s="101"/>
      <c r="D9" s="101"/>
      <c r="E9" s="101"/>
      <c r="F9" s="101"/>
      <c r="G9" s="101"/>
      <c r="H9" s="101"/>
      <c r="I9" s="108"/>
    </row>
    <row r="10" spans="1:9" ht="14.4" x14ac:dyDescent="0.3">
      <c r="A10" s="102" t="s">
        <v>14</v>
      </c>
      <c r="B10" s="101"/>
      <c r="C10" s="104" t="str">
        <f>'Stavební rozpočet'!C8</f>
        <v>801</v>
      </c>
      <c r="D10" s="101"/>
      <c r="E10" s="104" t="s">
        <v>17</v>
      </c>
      <c r="F10" s="104"/>
      <c r="G10" s="101"/>
      <c r="H10" s="101" t="s">
        <v>522</v>
      </c>
      <c r="I10" s="114"/>
    </row>
    <row r="11" spans="1:9" ht="14.4" x14ac:dyDescent="0.3">
      <c r="A11" s="119"/>
      <c r="B11" s="113"/>
      <c r="C11" s="113"/>
      <c r="D11" s="113"/>
      <c r="E11" s="113"/>
      <c r="F11" s="113"/>
      <c r="G11" s="113"/>
      <c r="H11" s="113"/>
      <c r="I11" s="115"/>
    </row>
    <row r="12" spans="1:9" ht="22.8" x14ac:dyDescent="0.3">
      <c r="A12" s="116" t="s">
        <v>523</v>
      </c>
      <c r="B12" s="116"/>
      <c r="C12" s="116"/>
      <c r="D12" s="116"/>
      <c r="E12" s="116"/>
      <c r="F12" s="116"/>
      <c r="G12" s="116"/>
      <c r="H12" s="116"/>
      <c r="I12" s="116"/>
    </row>
    <row r="13" spans="1:9" ht="26.25" customHeight="1" x14ac:dyDescent="0.3">
      <c r="A13" s="89" t="s">
        <v>524</v>
      </c>
      <c r="B13" s="117" t="s">
        <v>555</v>
      </c>
      <c r="C13" s="118"/>
      <c r="D13" s="90"/>
      <c r="E13" s="117"/>
      <c r="F13" s="118"/>
      <c r="G13" s="90"/>
      <c r="H13" s="117"/>
      <c r="I13" s="118"/>
    </row>
    <row r="14" spans="1:9" ht="15.6" x14ac:dyDescent="0.3">
      <c r="A14" s="140" t="s">
        <v>556</v>
      </c>
      <c r="B14" s="141"/>
      <c r="C14" s="93">
        <f>'Stavební rozpočet - součet'!F11+'Stavební rozpočet - součet'!F14</f>
        <v>0</v>
      </c>
      <c r="D14" s="121" t="s">
        <v>559</v>
      </c>
      <c r="E14" s="121"/>
      <c r="F14" s="91"/>
      <c r="G14" s="122"/>
      <c r="H14" s="122"/>
      <c r="I14" s="91"/>
    </row>
    <row r="15" spans="1:9" ht="15.6" x14ac:dyDescent="0.3">
      <c r="A15" s="140" t="s">
        <v>557</v>
      </c>
      <c r="B15" s="141"/>
      <c r="C15" s="93">
        <f>'Stavební rozpočet - součet'!F18</f>
        <v>0</v>
      </c>
      <c r="D15" s="121" t="s">
        <v>559</v>
      </c>
      <c r="E15" s="121"/>
      <c r="F15" s="91"/>
      <c r="G15" s="122"/>
      <c r="H15" s="122"/>
      <c r="I15" s="91"/>
    </row>
    <row r="16" spans="1:9" ht="15.6" x14ac:dyDescent="0.3">
      <c r="A16" s="140" t="s">
        <v>558</v>
      </c>
      <c r="B16" s="141"/>
      <c r="C16" s="93">
        <f>C14+C15</f>
        <v>0</v>
      </c>
      <c r="D16" s="121" t="s">
        <v>559</v>
      </c>
      <c r="E16" s="121"/>
      <c r="F16" s="91"/>
      <c r="G16" s="122"/>
      <c r="H16" s="122"/>
      <c r="I16" s="91"/>
    </row>
    <row r="17" spans="1:9" ht="15.6" x14ac:dyDescent="0.3">
      <c r="A17" s="142"/>
      <c r="B17" s="143"/>
      <c r="C17" s="91"/>
      <c r="D17" s="122"/>
      <c r="E17" s="122"/>
      <c r="F17" s="92"/>
      <c r="G17" s="122"/>
      <c r="H17" s="122"/>
      <c r="I17" s="91"/>
    </row>
    <row r="18" spans="1:9" ht="15.6" x14ac:dyDescent="0.3">
      <c r="A18" s="142"/>
      <c r="B18" s="143"/>
      <c r="C18" s="91"/>
      <c r="D18" s="122"/>
      <c r="E18" s="122"/>
      <c r="F18" s="92"/>
      <c r="G18" s="122"/>
      <c r="H18" s="122"/>
      <c r="I18" s="91"/>
    </row>
    <row r="19" spans="1:9" ht="15.6" x14ac:dyDescent="0.3">
      <c r="A19" s="142"/>
      <c r="B19" s="143"/>
      <c r="C19" s="91"/>
      <c r="D19" s="122"/>
      <c r="E19" s="122"/>
      <c r="F19" s="92"/>
      <c r="G19" s="122"/>
      <c r="H19" s="122"/>
      <c r="I19" s="91"/>
    </row>
    <row r="20" spans="1:9" ht="15.6" x14ac:dyDescent="0.3">
      <c r="A20" s="120"/>
      <c r="B20" s="120"/>
      <c r="C20" s="91"/>
      <c r="D20" s="122"/>
      <c r="E20" s="122"/>
      <c r="F20" s="92"/>
      <c r="G20" s="122"/>
      <c r="H20" s="122"/>
      <c r="I20" s="92"/>
    </row>
    <row r="21" spans="1:9" ht="15.6" x14ac:dyDescent="0.3">
      <c r="A21" s="120"/>
      <c r="B21" s="120"/>
      <c r="C21" s="91"/>
      <c r="D21" s="122"/>
      <c r="E21" s="122"/>
      <c r="F21" s="92"/>
      <c r="G21" s="122"/>
      <c r="H21" s="122"/>
      <c r="I21" s="92"/>
    </row>
    <row r="22" spans="1:9" ht="16.5" customHeight="1" x14ac:dyDescent="0.3">
      <c r="A22" s="120"/>
      <c r="B22" s="120"/>
      <c r="C22" s="91"/>
      <c r="D22" s="120"/>
      <c r="E22" s="120"/>
      <c r="F22" s="91"/>
      <c r="G22" s="120"/>
      <c r="H22" s="120"/>
      <c r="I22" s="91"/>
    </row>
    <row r="23" spans="1:9" ht="15.6" x14ac:dyDescent="0.3">
      <c r="A23" s="87"/>
      <c r="B23" s="87"/>
      <c r="C23" s="87"/>
      <c r="D23" s="123"/>
      <c r="E23" s="123"/>
      <c r="F23" s="88"/>
      <c r="G23" s="123"/>
      <c r="H23" s="123"/>
      <c r="I23" s="88"/>
    </row>
    <row r="24" spans="1:9" ht="15.6" x14ac:dyDescent="0.3">
      <c r="A24" s="87"/>
      <c r="B24" s="87"/>
      <c r="C24" s="87"/>
      <c r="D24" s="87"/>
      <c r="E24" s="87"/>
      <c r="F24" s="87"/>
      <c r="G24" s="123"/>
      <c r="H24" s="123"/>
      <c r="I24" s="88"/>
    </row>
    <row r="25" spans="1:9" ht="15.6" x14ac:dyDescent="0.3">
      <c r="A25" s="87"/>
      <c r="B25" s="87"/>
      <c r="C25" s="87"/>
      <c r="D25" s="87"/>
      <c r="E25" s="87"/>
      <c r="F25" s="87"/>
      <c r="G25" s="123"/>
      <c r="H25" s="123"/>
      <c r="I25" s="88"/>
    </row>
    <row r="27" spans="1:9" ht="15.6" x14ac:dyDescent="0.3">
      <c r="A27" s="124" t="s">
        <v>532</v>
      </c>
      <c r="B27" s="125"/>
      <c r="C27" s="55">
        <f>ROUND(SUM('Stavební rozpočet'!AJ12:AJ698),2)</f>
        <v>0</v>
      </c>
    </row>
    <row r="28" spans="1:9" ht="15.6" x14ac:dyDescent="0.3">
      <c r="A28" s="126" t="s">
        <v>533</v>
      </c>
      <c r="B28" s="127"/>
      <c r="C28" s="56">
        <f>ROUND(SUM('Stavební rozpočet'!AK12:AK698),2)</f>
        <v>0</v>
      </c>
      <c r="D28" s="128" t="s">
        <v>534</v>
      </c>
      <c r="E28" s="125"/>
      <c r="F28" s="55">
        <f>ROUND(C28*(12/100),2)</f>
        <v>0</v>
      </c>
      <c r="G28" s="128" t="s">
        <v>535</v>
      </c>
      <c r="H28" s="125"/>
      <c r="I28" s="55">
        <f>ROUND(SUM(C27:C29),2)</f>
        <v>0</v>
      </c>
    </row>
    <row r="29" spans="1:9" ht="15.6" x14ac:dyDescent="0.3">
      <c r="A29" s="126" t="s">
        <v>536</v>
      </c>
      <c r="B29" s="127"/>
      <c r="C29" s="56">
        <f>C16</f>
        <v>0</v>
      </c>
      <c r="D29" s="129" t="s">
        <v>537</v>
      </c>
      <c r="E29" s="127"/>
      <c r="F29" s="56">
        <f>ROUND(C29*(21/100),2)</f>
        <v>0</v>
      </c>
      <c r="G29" s="129" t="s">
        <v>538</v>
      </c>
      <c r="H29" s="127"/>
      <c r="I29" s="56">
        <f>ROUND(SUM(F28:F29)+I28,2)</f>
        <v>0</v>
      </c>
    </row>
    <row r="31" spans="1:9" x14ac:dyDescent="0.3">
      <c r="A31" s="133" t="s">
        <v>539</v>
      </c>
      <c r="B31" s="134"/>
      <c r="C31" s="135"/>
      <c r="D31" s="144" t="s">
        <v>540</v>
      </c>
      <c r="E31" s="134"/>
      <c r="F31" s="135"/>
      <c r="G31" s="144" t="s">
        <v>541</v>
      </c>
      <c r="H31" s="134"/>
      <c r="I31" s="135"/>
    </row>
    <row r="32" spans="1:9" x14ac:dyDescent="0.3">
      <c r="A32" s="136" t="s">
        <v>52</v>
      </c>
      <c r="B32" s="137"/>
      <c r="C32" s="138"/>
      <c r="D32" s="145" t="s">
        <v>52</v>
      </c>
      <c r="E32" s="137"/>
      <c r="F32" s="138"/>
      <c r="G32" s="145" t="s">
        <v>52</v>
      </c>
      <c r="H32" s="137"/>
      <c r="I32" s="138"/>
    </row>
    <row r="33" spans="1:9" x14ac:dyDescent="0.3">
      <c r="A33" s="136" t="s">
        <v>52</v>
      </c>
      <c r="B33" s="137"/>
      <c r="C33" s="138"/>
      <c r="D33" s="145" t="s">
        <v>52</v>
      </c>
      <c r="E33" s="137"/>
      <c r="F33" s="138"/>
      <c r="G33" s="145" t="s">
        <v>52</v>
      </c>
      <c r="H33" s="137"/>
      <c r="I33" s="138"/>
    </row>
    <row r="34" spans="1:9" x14ac:dyDescent="0.3">
      <c r="A34" s="136" t="s">
        <v>52</v>
      </c>
      <c r="B34" s="137"/>
      <c r="C34" s="138"/>
      <c r="D34" s="145" t="s">
        <v>52</v>
      </c>
      <c r="E34" s="137"/>
      <c r="F34" s="138"/>
      <c r="G34" s="145" t="s">
        <v>52</v>
      </c>
      <c r="H34" s="137"/>
      <c r="I34" s="138"/>
    </row>
    <row r="35" spans="1:9" x14ac:dyDescent="0.3">
      <c r="A35" s="139" t="s">
        <v>542</v>
      </c>
      <c r="B35" s="131"/>
      <c r="C35" s="132"/>
      <c r="D35" s="130" t="s">
        <v>542</v>
      </c>
      <c r="E35" s="131"/>
      <c r="F35" s="132"/>
      <c r="G35" s="130" t="s">
        <v>542</v>
      </c>
      <c r="H35" s="131"/>
      <c r="I35" s="132"/>
    </row>
    <row r="36" spans="1:9" ht="14.4" x14ac:dyDescent="0.3">
      <c r="A36" s="57" t="s">
        <v>511</v>
      </c>
    </row>
    <row r="37" spans="1:9" ht="310.2" customHeight="1" x14ac:dyDescent="0.3">
      <c r="A37" s="104" t="s">
        <v>703</v>
      </c>
      <c r="B37" s="101"/>
      <c r="C37" s="101"/>
      <c r="D37" s="101"/>
      <c r="E37" s="101"/>
      <c r="F37" s="101"/>
      <c r="G37" s="101"/>
      <c r="H37" s="101"/>
      <c r="I37" s="101"/>
    </row>
  </sheetData>
  <sheetProtection algorithmName="SHA-512" hashValue="4fWfe55XH5d6c5nhC2Kc0/kTtG+dRkXmcrt5xSSfjIIYa03GY951VyRS3MhsWZt/PCFx2kPHhYwEhVuXDIH8Yw==" saltValue="pGleN6tc7FR805Wy5R/s8w==" spinCount="100000" sheet="1" objects="1" scenarios="1"/>
  <mergeCells count="89">
    <mergeCell ref="A37:I37"/>
    <mergeCell ref="A14:B14"/>
    <mergeCell ref="A15:B15"/>
    <mergeCell ref="A16:B16"/>
    <mergeCell ref="A17:B17"/>
    <mergeCell ref="A18:B18"/>
    <mergeCell ref="A19:B19"/>
    <mergeCell ref="G31:I31"/>
    <mergeCell ref="G32:I32"/>
    <mergeCell ref="G33:I33"/>
    <mergeCell ref="G34:I34"/>
    <mergeCell ref="G35:I35"/>
    <mergeCell ref="D31:F31"/>
    <mergeCell ref="D32:F32"/>
    <mergeCell ref="D33:F33"/>
    <mergeCell ref="D34:F34"/>
    <mergeCell ref="D35:F35"/>
    <mergeCell ref="A31:C31"/>
    <mergeCell ref="A32:C32"/>
    <mergeCell ref="A33:C33"/>
    <mergeCell ref="A34:C34"/>
    <mergeCell ref="A35:C35"/>
    <mergeCell ref="G24:H24"/>
    <mergeCell ref="G25:H25"/>
    <mergeCell ref="A27:B27"/>
    <mergeCell ref="A28:B28"/>
    <mergeCell ref="A29:B29"/>
    <mergeCell ref="D28:E28"/>
    <mergeCell ref="D29:E29"/>
    <mergeCell ref="G28:H28"/>
    <mergeCell ref="G29:H29"/>
    <mergeCell ref="D23:E23"/>
    <mergeCell ref="G14:H14"/>
    <mergeCell ref="G15:H15"/>
    <mergeCell ref="G16:H16"/>
    <mergeCell ref="G17:H17"/>
    <mergeCell ref="G18:H18"/>
    <mergeCell ref="G19:H19"/>
    <mergeCell ref="G20:H20"/>
    <mergeCell ref="G21:H21"/>
    <mergeCell ref="G22:H22"/>
    <mergeCell ref="G23:H23"/>
    <mergeCell ref="A20:B20"/>
    <mergeCell ref="A21:B21"/>
    <mergeCell ref="A22:B22"/>
    <mergeCell ref="D14:E14"/>
    <mergeCell ref="D15:E15"/>
    <mergeCell ref="D16:E16"/>
    <mergeCell ref="D17:E17"/>
    <mergeCell ref="D18:E18"/>
    <mergeCell ref="D19:E19"/>
    <mergeCell ref="D20:E20"/>
    <mergeCell ref="D21:E21"/>
    <mergeCell ref="D22:E22"/>
    <mergeCell ref="I10:I11"/>
    <mergeCell ref="A12:I12"/>
    <mergeCell ref="B13:C13"/>
    <mergeCell ref="E13:F13"/>
    <mergeCell ref="H13:I13"/>
    <mergeCell ref="F10:G11"/>
    <mergeCell ref="A10:B11"/>
    <mergeCell ref="H2:H3"/>
    <mergeCell ref="H4:H5"/>
    <mergeCell ref="H6:H7"/>
    <mergeCell ref="H8:H9"/>
    <mergeCell ref="H10:H11"/>
    <mergeCell ref="C8:D9"/>
    <mergeCell ref="C10:D11"/>
    <mergeCell ref="E2:E3"/>
    <mergeCell ref="E4:E5"/>
    <mergeCell ref="E6:E7"/>
    <mergeCell ref="E8:E9"/>
    <mergeCell ref="E10:E11"/>
    <mergeCell ref="A1:I1"/>
    <mergeCell ref="A2:B3"/>
    <mergeCell ref="A4:B5"/>
    <mergeCell ref="A6:B7"/>
    <mergeCell ref="A8:B9"/>
    <mergeCell ref="F2:G3"/>
    <mergeCell ref="F4:G5"/>
    <mergeCell ref="F6:G7"/>
    <mergeCell ref="F8:G9"/>
    <mergeCell ref="I2:I3"/>
    <mergeCell ref="I4:I5"/>
    <mergeCell ref="I6:I7"/>
    <mergeCell ref="I8:I9"/>
    <mergeCell ref="C2:D3"/>
    <mergeCell ref="C4:D5"/>
    <mergeCell ref="C6:D7"/>
  </mergeCells>
  <pageMargins left="0.393999993801117" right="0.393999993801117" top="0.59100002050399802" bottom="0.59100002050399802" header="0" footer="0"/>
  <pageSetup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352"/>
  <sheetViews>
    <sheetView workbookViewId="0">
      <pane ySplit="11" topLeftCell="A12" activePane="bottomLeft" state="frozen"/>
      <selection activeCell="F6" sqref="F6:G7"/>
      <selection pane="bottomLeft" activeCell="J6" sqref="J6:P7"/>
    </sheetView>
  </sheetViews>
  <sheetFormatPr defaultColWidth="12.109375" defaultRowHeight="15" customHeight="1" x14ac:dyDescent="0.3"/>
  <cols>
    <col min="1" max="1" width="4" customWidth="1"/>
    <col min="2" max="2" width="8.5546875" customWidth="1"/>
    <col min="3" max="3" width="17.88671875" customWidth="1"/>
    <col min="4" max="4" width="42.88671875" customWidth="1"/>
    <col min="5" max="5" width="35.6640625" customWidth="1"/>
    <col min="6" max="6" width="8" customWidth="1"/>
    <col min="7" max="7" width="12.88671875" customWidth="1"/>
    <col min="8" max="8" width="12" customWidth="1"/>
    <col min="9" max="9" width="11.109375" customWidth="1"/>
    <col min="10" max="13" width="15.6640625" customWidth="1"/>
    <col min="14" max="15" width="11.6640625" customWidth="1"/>
    <col min="16" max="16" width="14.6640625" customWidth="1"/>
    <col min="25" max="75" width="12.109375" hidden="1"/>
    <col min="76" max="76" width="78.5546875" hidden="1" customWidth="1"/>
    <col min="77" max="78" width="12.109375" hidden="1"/>
  </cols>
  <sheetData>
    <row r="1" spans="1:76" ht="54.75" customHeight="1" x14ac:dyDescent="0.3">
      <c r="A1" s="146" t="s">
        <v>561</v>
      </c>
      <c r="B1" s="97"/>
      <c r="C1" s="97"/>
      <c r="D1" s="97"/>
      <c r="E1" s="97"/>
      <c r="F1" s="97"/>
      <c r="G1" s="97"/>
      <c r="H1" s="97"/>
      <c r="I1" s="97"/>
      <c r="J1" s="97"/>
      <c r="K1" s="97"/>
      <c r="L1" s="97"/>
      <c r="M1" s="97"/>
      <c r="N1" s="97"/>
      <c r="O1" s="97"/>
      <c r="P1" s="97"/>
      <c r="AS1" s="1">
        <f>SUM(AJ1:AJ2)</f>
        <v>0</v>
      </c>
      <c r="AT1" s="1">
        <f>SUM(AK1:AK2)</f>
        <v>0</v>
      </c>
      <c r="AU1" s="1">
        <f>SUM(AL1:AL2)</f>
        <v>0</v>
      </c>
    </row>
    <row r="2" spans="1:76" ht="14.4" x14ac:dyDescent="0.3">
      <c r="A2" s="98" t="s">
        <v>0</v>
      </c>
      <c r="B2" s="99"/>
      <c r="C2" s="110" t="s">
        <v>1</v>
      </c>
      <c r="D2" s="111"/>
      <c r="E2" s="99" t="s">
        <v>2</v>
      </c>
      <c r="F2" s="99"/>
      <c r="G2" s="99"/>
      <c r="H2" s="103" t="s">
        <v>3</v>
      </c>
      <c r="I2" s="99"/>
      <c r="J2" s="103" t="s">
        <v>554</v>
      </c>
      <c r="K2" s="99"/>
      <c r="L2" s="99"/>
      <c r="M2" s="99"/>
      <c r="N2" s="99"/>
      <c r="O2" s="99"/>
      <c r="P2" s="107"/>
    </row>
    <row r="3" spans="1:76" ht="14.4" x14ac:dyDescent="0.3">
      <c r="A3" s="100"/>
      <c r="B3" s="101"/>
      <c r="C3" s="112"/>
      <c r="D3" s="112"/>
      <c r="E3" s="101"/>
      <c r="F3" s="101"/>
      <c r="G3" s="101"/>
      <c r="H3" s="101"/>
      <c r="I3" s="101"/>
      <c r="J3" s="101"/>
      <c r="K3" s="101"/>
      <c r="L3" s="101"/>
      <c r="M3" s="101"/>
      <c r="N3" s="101"/>
      <c r="O3" s="101"/>
      <c r="P3" s="108"/>
    </row>
    <row r="4" spans="1:76" ht="14.4" x14ac:dyDescent="0.3">
      <c r="A4" s="102" t="s">
        <v>4</v>
      </c>
      <c r="B4" s="101"/>
      <c r="C4" s="104" t="s">
        <v>5</v>
      </c>
      <c r="D4" s="101"/>
      <c r="E4" s="101" t="s">
        <v>6</v>
      </c>
      <c r="F4" s="101" t="s">
        <v>7</v>
      </c>
      <c r="G4" s="101"/>
      <c r="H4" s="104" t="s">
        <v>8</v>
      </c>
      <c r="I4" s="101"/>
      <c r="J4" s="104" t="s">
        <v>564</v>
      </c>
      <c r="K4" s="101"/>
      <c r="L4" s="101"/>
      <c r="M4" s="101"/>
      <c r="N4" s="101"/>
      <c r="O4" s="101"/>
      <c r="P4" s="108"/>
    </row>
    <row r="5" spans="1:76" ht="14.4" x14ac:dyDescent="0.3">
      <c r="A5" s="100"/>
      <c r="B5" s="101"/>
      <c r="C5" s="101"/>
      <c r="D5" s="101"/>
      <c r="E5" s="101"/>
      <c r="F5" s="101"/>
      <c r="G5" s="101"/>
      <c r="H5" s="101"/>
      <c r="I5" s="101"/>
      <c r="J5" s="101"/>
      <c r="K5" s="101"/>
      <c r="L5" s="101"/>
      <c r="M5" s="101"/>
      <c r="N5" s="101"/>
      <c r="O5" s="101"/>
      <c r="P5" s="108"/>
    </row>
    <row r="6" spans="1:76" ht="14.4" x14ac:dyDescent="0.3">
      <c r="A6" s="102" t="s">
        <v>9</v>
      </c>
      <c r="B6" s="101"/>
      <c r="C6" s="104" t="s">
        <v>10</v>
      </c>
      <c r="D6" s="101"/>
      <c r="E6" s="101" t="s">
        <v>11</v>
      </c>
      <c r="F6" s="101"/>
      <c r="G6" s="101"/>
      <c r="H6" s="104" t="s">
        <v>12</v>
      </c>
      <c r="I6" s="101"/>
      <c r="J6" s="106" t="s">
        <v>13</v>
      </c>
      <c r="K6" s="106"/>
      <c r="L6" s="106"/>
      <c r="M6" s="106"/>
      <c r="N6" s="106"/>
      <c r="O6" s="106"/>
      <c r="P6" s="160"/>
    </row>
    <row r="7" spans="1:76" ht="14.4" x14ac:dyDescent="0.3">
      <c r="A7" s="100"/>
      <c r="B7" s="101"/>
      <c r="C7" s="101"/>
      <c r="D7" s="101"/>
      <c r="E7" s="101"/>
      <c r="F7" s="101"/>
      <c r="G7" s="101"/>
      <c r="H7" s="101"/>
      <c r="I7" s="101"/>
      <c r="J7" s="106"/>
      <c r="K7" s="106"/>
      <c r="L7" s="106"/>
      <c r="M7" s="106"/>
      <c r="N7" s="106"/>
      <c r="O7" s="106"/>
      <c r="P7" s="160"/>
    </row>
    <row r="8" spans="1:76" ht="14.4" x14ac:dyDescent="0.3">
      <c r="A8" s="102" t="s">
        <v>14</v>
      </c>
      <c r="B8" s="101"/>
      <c r="C8" s="104" t="s">
        <v>15</v>
      </c>
      <c r="D8" s="101"/>
      <c r="E8" s="101" t="s">
        <v>16</v>
      </c>
      <c r="F8" s="101"/>
      <c r="G8" s="101"/>
      <c r="H8" s="104" t="s">
        <v>17</v>
      </c>
      <c r="I8" s="101"/>
      <c r="J8" s="104"/>
      <c r="K8" s="101"/>
      <c r="L8" s="101"/>
      <c r="M8" s="101"/>
      <c r="N8" s="101"/>
      <c r="O8" s="101"/>
      <c r="P8" s="108"/>
    </row>
    <row r="9" spans="1:76" ht="14.4" x14ac:dyDescent="0.3">
      <c r="A9" s="147"/>
      <c r="B9" s="148"/>
      <c r="C9" s="148"/>
      <c r="D9" s="148"/>
      <c r="E9" s="148"/>
      <c r="F9" s="148"/>
      <c r="G9" s="148"/>
      <c r="H9" s="148"/>
      <c r="I9" s="148"/>
      <c r="J9" s="148"/>
      <c r="K9" s="148"/>
      <c r="L9" s="148"/>
      <c r="M9" s="148"/>
      <c r="N9" s="148"/>
      <c r="O9" s="148"/>
      <c r="P9" s="161"/>
    </row>
    <row r="10" spans="1:76" ht="14.4" x14ac:dyDescent="0.3">
      <c r="A10" s="5" t="s">
        <v>18</v>
      </c>
      <c r="B10" s="6" t="s">
        <v>19</v>
      </c>
      <c r="C10" s="6" t="s">
        <v>20</v>
      </c>
      <c r="D10" s="162" t="s">
        <v>21</v>
      </c>
      <c r="E10" s="163"/>
      <c r="F10" s="6" t="s">
        <v>22</v>
      </c>
      <c r="G10" s="7" t="s">
        <v>23</v>
      </c>
      <c r="H10" s="8" t="s">
        <v>24</v>
      </c>
      <c r="I10" s="9" t="s">
        <v>25</v>
      </c>
      <c r="J10" s="151" t="s">
        <v>26</v>
      </c>
      <c r="K10" s="152"/>
      <c r="L10" s="153"/>
      <c r="M10" s="10" t="s">
        <v>26</v>
      </c>
      <c r="N10" s="154" t="s">
        <v>27</v>
      </c>
      <c r="O10" s="155"/>
      <c r="P10" s="11" t="s">
        <v>28</v>
      </c>
      <c r="BK10" s="12" t="s">
        <v>29</v>
      </c>
      <c r="BL10" s="13" t="s">
        <v>30</v>
      </c>
      <c r="BW10" s="13" t="s">
        <v>31</v>
      </c>
    </row>
    <row r="11" spans="1:76" ht="14.4" x14ac:dyDescent="0.3">
      <c r="A11" s="14" t="s">
        <v>7</v>
      </c>
      <c r="B11" s="15" t="s">
        <v>7</v>
      </c>
      <c r="C11" s="15" t="s">
        <v>7</v>
      </c>
      <c r="D11" s="149" t="s">
        <v>32</v>
      </c>
      <c r="E11" s="150"/>
      <c r="F11" s="15" t="s">
        <v>7</v>
      </c>
      <c r="G11" s="15" t="s">
        <v>7</v>
      </c>
      <c r="H11" s="16" t="s">
        <v>33</v>
      </c>
      <c r="I11" s="17" t="s">
        <v>7</v>
      </c>
      <c r="J11" s="18" t="s">
        <v>34</v>
      </c>
      <c r="K11" s="19" t="s">
        <v>35</v>
      </c>
      <c r="L11" s="20" t="s">
        <v>36</v>
      </c>
      <c r="M11" s="21" t="s">
        <v>37</v>
      </c>
      <c r="N11" s="22" t="s">
        <v>38</v>
      </c>
      <c r="O11" s="23" t="s">
        <v>36</v>
      </c>
      <c r="P11" s="24" t="s">
        <v>39</v>
      </c>
      <c r="Z11" s="12" t="s">
        <v>40</v>
      </c>
      <c r="AA11" s="12" t="s">
        <v>41</v>
      </c>
      <c r="AB11" s="12" t="s">
        <v>42</v>
      </c>
      <c r="AC11" s="12" t="s">
        <v>43</v>
      </c>
      <c r="AD11" s="12" t="s">
        <v>44</v>
      </c>
      <c r="AE11" s="12" t="s">
        <v>45</v>
      </c>
      <c r="AF11" s="12" t="s">
        <v>46</v>
      </c>
      <c r="AG11" s="12" t="s">
        <v>47</v>
      </c>
      <c r="AH11" s="12" t="s">
        <v>48</v>
      </c>
      <c r="BH11" s="12" t="s">
        <v>49</v>
      </c>
      <c r="BI11" s="12" t="s">
        <v>50</v>
      </c>
      <c r="BJ11" s="12" t="s">
        <v>51</v>
      </c>
    </row>
    <row r="12" spans="1:76" ht="14.4" x14ac:dyDescent="0.3">
      <c r="A12" s="75" t="s">
        <v>52</v>
      </c>
      <c r="B12" s="76" t="s">
        <v>53</v>
      </c>
      <c r="C12" s="76" t="s">
        <v>52</v>
      </c>
      <c r="D12" s="156" t="s">
        <v>54</v>
      </c>
      <c r="E12" s="157"/>
      <c r="F12" s="77" t="s">
        <v>7</v>
      </c>
      <c r="G12" s="77" t="s">
        <v>7</v>
      </c>
      <c r="H12" s="77" t="s">
        <v>7</v>
      </c>
      <c r="I12" s="77" t="s">
        <v>7</v>
      </c>
      <c r="J12" s="78">
        <f>J13+J48</f>
        <v>0</v>
      </c>
      <c r="K12" s="78">
        <f>K13+K48</f>
        <v>0</v>
      </c>
      <c r="L12" s="78">
        <f>L13+L48</f>
        <v>0</v>
      </c>
      <c r="M12" s="78">
        <f>M13+M48</f>
        <v>0</v>
      </c>
      <c r="N12" s="79" t="s">
        <v>52</v>
      </c>
      <c r="O12" s="78">
        <f>O13+O48</f>
        <v>0.29249999999999993</v>
      </c>
      <c r="P12" s="80" t="s">
        <v>52</v>
      </c>
    </row>
    <row r="13" spans="1:76" ht="14.4" x14ac:dyDescent="0.3">
      <c r="A13" s="25" t="s">
        <v>52</v>
      </c>
      <c r="B13" s="26" t="s">
        <v>53</v>
      </c>
      <c r="C13" s="26" t="s">
        <v>55</v>
      </c>
      <c r="D13" s="158" t="s">
        <v>56</v>
      </c>
      <c r="E13" s="159"/>
      <c r="F13" s="27" t="s">
        <v>7</v>
      </c>
      <c r="G13" s="27" t="s">
        <v>7</v>
      </c>
      <c r="H13" s="27" t="s">
        <v>7</v>
      </c>
      <c r="I13" s="27" t="s">
        <v>7</v>
      </c>
      <c r="J13" s="1">
        <f>SUM(J14:J46)</f>
        <v>0</v>
      </c>
      <c r="K13" s="1">
        <f>SUM(K14:K46)</f>
        <v>0</v>
      </c>
      <c r="L13" s="1">
        <f>SUM(L14:L46)</f>
        <v>0</v>
      </c>
      <c r="M13" s="1">
        <f>SUM(M14:M46)</f>
        <v>0</v>
      </c>
      <c r="N13" s="12" t="s">
        <v>52</v>
      </c>
      <c r="O13" s="1">
        <f>SUM(O14:O46)</f>
        <v>0.29249999999999993</v>
      </c>
      <c r="P13" s="28" t="s">
        <v>52</v>
      </c>
      <c r="AI13" s="12" t="s">
        <v>53</v>
      </c>
      <c r="AS13" s="1">
        <f>SUM(AJ14:AJ46)</f>
        <v>0</v>
      </c>
      <c r="AT13" s="1">
        <f>SUM(AK14:AK46)</f>
        <v>0</v>
      </c>
      <c r="AU13" s="1">
        <f>SUM(AL14:AL46)</f>
        <v>0</v>
      </c>
    </row>
    <row r="14" spans="1:76" ht="14.4" x14ac:dyDescent="0.3">
      <c r="A14" s="2" t="s">
        <v>57</v>
      </c>
      <c r="B14" s="3" t="s">
        <v>53</v>
      </c>
      <c r="C14" s="3" t="s">
        <v>565</v>
      </c>
      <c r="D14" s="104" t="s">
        <v>58</v>
      </c>
      <c r="E14" s="101"/>
      <c r="F14" s="3" t="s">
        <v>59</v>
      </c>
      <c r="G14" s="29">
        <v>5</v>
      </c>
      <c r="H14" s="94"/>
      <c r="I14" s="30">
        <v>21</v>
      </c>
      <c r="J14" s="29">
        <f>ROUND(G14*AO14,2)</f>
        <v>0</v>
      </c>
      <c r="K14" s="29">
        <f>ROUND(G14*AP14,2)</f>
        <v>0</v>
      </c>
      <c r="L14" s="29">
        <f>ROUND(G14*H14,2)</f>
        <v>0</v>
      </c>
      <c r="M14" s="29">
        <f>L14*(1+BW14/100)</f>
        <v>0</v>
      </c>
      <c r="N14" s="29">
        <v>1.17E-2</v>
      </c>
      <c r="O14" s="29">
        <f>G14*N14</f>
        <v>5.8500000000000003E-2</v>
      </c>
      <c r="P14" s="74"/>
      <c r="Z14" s="29">
        <f>ROUND(IF(AQ14="5",BJ14,0),2)</f>
        <v>0</v>
      </c>
      <c r="AB14" s="29">
        <f>ROUND(IF(AQ14="1",BH14,0),2)</f>
        <v>0</v>
      </c>
      <c r="AC14" s="29">
        <f>ROUND(IF(AQ14="1",BI14,0),2)</f>
        <v>0</v>
      </c>
      <c r="AD14" s="29">
        <f>ROUND(IF(AQ14="7",BH14,0),2)</f>
        <v>0</v>
      </c>
      <c r="AE14" s="29">
        <f>ROUND(IF(AQ14="7",BI14,0),2)</f>
        <v>0</v>
      </c>
      <c r="AF14" s="29">
        <f>ROUND(IF(AQ14="2",BH14,0),2)</f>
        <v>0</v>
      </c>
      <c r="AG14" s="29">
        <f>ROUND(IF(AQ14="2",BI14,0),2)</f>
        <v>0</v>
      </c>
      <c r="AH14" s="29">
        <f>ROUND(IF(AQ14="0",BJ14,0),2)</f>
        <v>0</v>
      </c>
      <c r="AI14" s="12" t="s">
        <v>53</v>
      </c>
      <c r="AJ14" s="29">
        <f>IF(AN14=0,L14,0)</f>
        <v>0</v>
      </c>
      <c r="AK14" s="29">
        <f>IF(AN14=12,L14,0)</f>
        <v>0</v>
      </c>
      <c r="AL14" s="29">
        <f>IF(AN14=21,L14,0)</f>
        <v>0</v>
      </c>
      <c r="AN14" s="29">
        <v>21</v>
      </c>
      <c r="AO14" s="29">
        <f>H14*1</f>
        <v>0</v>
      </c>
      <c r="AP14" s="29">
        <f>H14*(1-1)</f>
        <v>0</v>
      </c>
      <c r="AQ14" s="31" t="s">
        <v>60</v>
      </c>
      <c r="AV14" s="29">
        <f>ROUND(AW14+AX14,2)</f>
        <v>0</v>
      </c>
      <c r="AW14" s="29">
        <f>ROUND(G14*AO14,2)</f>
        <v>0</v>
      </c>
      <c r="AX14" s="29">
        <f>ROUND(G14*AP14,2)</f>
        <v>0</v>
      </c>
      <c r="AY14" s="31" t="s">
        <v>61</v>
      </c>
      <c r="AZ14" s="31" t="s">
        <v>62</v>
      </c>
      <c r="BA14" s="12" t="s">
        <v>63</v>
      </c>
      <c r="BC14" s="29">
        <f>AW14+AX14</f>
        <v>0</v>
      </c>
      <c r="BD14" s="29">
        <f>H14/(100-BE14)*100</f>
        <v>0</v>
      </c>
      <c r="BE14" s="29">
        <v>0</v>
      </c>
      <c r="BF14" s="29">
        <f>O14</f>
        <v>5.8500000000000003E-2</v>
      </c>
      <c r="BH14" s="29">
        <f>G14*AO14</f>
        <v>0</v>
      </c>
      <c r="BI14" s="29">
        <f>G14*AP14</f>
        <v>0</v>
      </c>
      <c r="BJ14" s="29">
        <f>G14*H14</f>
        <v>0</v>
      </c>
      <c r="BK14" s="31" t="s">
        <v>64</v>
      </c>
      <c r="BL14" s="29">
        <v>725</v>
      </c>
      <c r="BW14" s="29">
        <f>I14</f>
        <v>21</v>
      </c>
      <c r="BX14" s="4" t="s">
        <v>58</v>
      </c>
    </row>
    <row r="15" spans="1:76" ht="14.4" x14ac:dyDescent="0.3">
      <c r="A15" s="32"/>
      <c r="D15" s="33" t="s">
        <v>65</v>
      </c>
      <c r="E15" s="33" t="s">
        <v>52</v>
      </c>
      <c r="G15" s="34">
        <v>5</v>
      </c>
      <c r="P15" s="35"/>
    </row>
    <row r="16" spans="1:76" ht="26.4" x14ac:dyDescent="0.3">
      <c r="A16" s="2" t="s">
        <v>66</v>
      </c>
      <c r="B16" s="3" t="s">
        <v>53</v>
      </c>
      <c r="C16" s="3" t="s">
        <v>566</v>
      </c>
      <c r="D16" s="104" t="s">
        <v>654</v>
      </c>
      <c r="E16" s="101"/>
      <c r="F16" s="3" t="s">
        <v>59</v>
      </c>
      <c r="G16" s="29">
        <v>2</v>
      </c>
      <c r="H16" s="94"/>
      <c r="I16" s="30">
        <v>21</v>
      </c>
      <c r="J16" s="29">
        <f>ROUND(G16*AO16,2)</f>
        <v>0</v>
      </c>
      <c r="K16" s="29">
        <f>ROUND(G16*AP16,2)</f>
        <v>0</v>
      </c>
      <c r="L16" s="29">
        <f>ROUND(G16*H16,2)</f>
        <v>0</v>
      </c>
      <c r="M16" s="29">
        <f>L16*(1+BW16/100)</f>
        <v>0</v>
      </c>
      <c r="N16" s="29">
        <v>1.17E-2</v>
      </c>
      <c r="O16" s="29">
        <f>G16*N16</f>
        <v>2.3400000000000001E-2</v>
      </c>
      <c r="P16" s="74"/>
      <c r="Z16" s="29">
        <f>ROUND(IF(AQ16="5",BJ16,0),2)</f>
        <v>0</v>
      </c>
      <c r="AB16" s="29">
        <f>ROUND(IF(AQ16="1",BH16,0),2)</f>
        <v>0</v>
      </c>
      <c r="AC16" s="29">
        <f>ROUND(IF(AQ16="1",BI16,0),2)</f>
        <v>0</v>
      </c>
      <c r="AD16" s="29">
        <f>ROUND(IF(AQ16="7",BH16,0),2)</f>
        <v>0</v>
      </c>
      <c r="AE16" s="29">
        <f>ROUND(IF(AQ16="7",BI16,0),2)</f>
        <v>0</v>
      </c>
      <c r="AF16" s="29">
        <f>ROUND(IF(AQ16="2",BH16,0),2)</f>
        <v>0</v>
      </c>
      <c r="AG16" s="29">
        <f>ROUND(IF(AQ16="2",BI16,0),2)</f>
        <v>0</v>
      </c>
      <c r="AH16" s="29">
        <f>ROUND(IF(AQ16="0",BJ16,0),2)</f>
        <v>0</v>
      </c>
      <c r="AI16" s="12" t="s">
        <v>53</v>
      </c>
      <c r="AJ16" s="29">
        <f>IF(AN16=0,L16,0)</f>
        <v>0</v>
      </c>
      <c r="AK16" s="29">
        <f>IF(AN16=12,L16,0)</f>
        <v>0</v>
      </c>
      <c r="AL16" s="29">
        <f>IF(AN16=21,L16,0)</f>
        <v>0</v>
      </c>
      <c r="AN16" s="29">
        <v>21</v>
      </c>
      <c r="AO16" s="29">
        <f>H16*1</f>
        <v>0</v>
      </c>
      <c r="AP16" s="29">
        <f>H16*(1-1)</f>
        <v>0</v>
      </c>
      <c r="AQ16" s="31" t="s">
        <v>60</v>
      </c>
      <c r="AV16" s="29">
        <f>ROUND(AW16+AX16,2)</f>
        <v>0</v>
      </c>
      <c r="AW16" s="29">
        <f>ROUND(G16*AO16,2)</f>
        <v>0</v>
      </c>
      <c r="AX16" s="29">
        <f>ROUND(G16*AP16,2)</f>
        <v>0</v>
      </c>
      <c r="AY16" s="31" t="s">
        <v>61</v>
      </c>
      <c r="AZ16" s="31" t="s">
        <v>62</v>
      </c>
      <c r="BA16" s="12" t="s">
        <v>63</v>
      </c>
      <c r="BC16" s="29">
        <f>AW16+AX16</f>
        <v>0</v>
      </c>
      <c r="BD16" s="29">
        <f>H16/(100-BE16)*100</f>
        <v>0</v>
      </c>
      <c r="BE16" s="29">
        <v>0</v>
      </c>
      <c r="BF16" s="29">
        <f>O16</f>
        <v>2.3400000000000001E-2</v>
      </c>
      <c r="BH16" s="29">
        <f>G16*AO16</f>
        <v>0</v>
      </c>
      <c r="BI16" s="29">
        <f>G16*AP16</f>
        <v>0</v>
      </c>
      <c r="BJ16" s="29">
        <f>G16*H16</f>
        <v>0</v>
      </c>
      <c r="BK16" s="31" t="s">
        <v>64</v>
      </c>
      <c r="BL16" s="29">
        <v>725</v>
      </c>
      <c r="BW16" s="29">
        <f>I16</f>
        <v>21</v>
      </c>
      <c r="BX16" s="4" t="s">
        <v>67</v>
      </c>
    </row>
    <row r="17" spans="1:76" ht="14.4" x14ac:dyDescent="0.3">
      <c r="A17" s="32"/>
      <c r="D17" s="33" t="s">
        <v>66</v>
      </c>
      <c r="E17" s="33" t="s">
        <v>52</v>
      </c>
      <c r="G17" s="34">
        <v>2</v>
      </c>
      <c r="P17" s="35"/>
    </row>
    <row r="18" spans="1:76" ht="26.4" x14ac:dyDescent="0.3">
      <c r="A18" s="2" t="s">
        <v>68</v>
      </c>
      <c r="B18" s="3" t="s">
        <v>53</v>
      </c>
      <c r="C18" s="3" t="s">
        <v>567</v>
      </c>
      <c r="D18" s="104" t="s">
        <v>655</v>
      </c>
      <c r="E18" s="101"/>
      <c r="F18" s="3" t="s">
        <v>59</v>
      </c>
      <c r="G18" s="29">
        <v>1</v>
      </c>
      <c r="H18" s="94"/>
      <c r="I18" s="30">
        <v>21</v>
      </c>
      <c r="J18" s="29">
        <f>ROUND(G18*AO18,2)</f>
        <v>0</v>
      </c>
      <c r="K18" s="29">
        <f>ROUND(G18*AP18,2)</f>
        <v>0</v>
      </c>
      <c r="L18" s="29">
        <f>ROUND(G18*H18,2)</f>
        <v>0</v>
      </c>
      <c r="M18" s="29">
        <f>L18*(1+BW18/100)</f>
        <v>0</v>
      </c>
      <c r="N18" s="29">
        <v>1.17E-2</v>
      </c>
      <c r="O18" s="29">
        <f>G18*N18</f>
        <v>1.17E-2</v>
      </c>
      <c r="P18" s="74"/>
      <c r="Z18" s="29">
        <f>ROUND(IF(AQ18="5",BJ18,0),2)</f>
        <v>0</v>
      </c>
      <c r="AB18" s="29">
        <f>ROUND(IF(AQ18="1",BH18,0),2)</f>
        <v>0</v>
      </c>
      <c r="AC18" s="29">
        <f>ROUND(IF(AQ18="1",BI18,0),2)</f>
        <v>0</v>
      </c>
      <c r="AD18" s="29">
        <f>ROUND(IF(AQ18="7",BH18,0),2)</f>
        <v>0</v>
      </c>
      <c r="AE18" s="29">
        <f>ROUND(IF(AQ18="7",BI18,0),2)</f>
        <v>0</v>
      </c>
      <c r="AF18" s="29">
        <f>ROUND(IF(AQ18="2",BH18,0),2)</f>
        <v>0</v>
      </c>
      <c r="AG18" s="29">
        <f>ROUND(IF(AQ18="2",BI18,0),2)</f>
        <v>0</v>
      </c>
      <c r="AH18" s="29">
        <f>ROUND(IF(AQ18="0",BJ18,0),2)</f>
        <v>0</v>
      </c>
      <c r="AI18" s="12" t="s">
        <v>53</v>
      </c>
      <c r="AJ18" s="29">
        <f>IF(AN18=0,L18,0)</f>
        <v>0</v>
      </c>
      <c r="AK18" s="29">
        <f>IF(AN18=12,L18,0)</f>
        <v>0</v>
      </c>
      <c r="AL18" s="29">
        <f>IF(AN18=21,L18,0)</f>
        <v>0</v>
      </c>
      <c r="AN18" s="29">
        <v>21</v>
      </c>
      <c r="AO18" s="29">
        <f>H18*1</f>
        <v>0</v>
      </c>
      <c r="AP18" s="29">
        <f>H18*(1-1)</f>
        <v>0</v>
      </c>
      <c r="AQ18" s="31" t="s">
        <v>60</v>
      </c>
      <c r="AV18" s="29">
        <f>ROUND(AW18+AX18,2)</f>
        <v>0</v>
      </c>
      <c r="AW18" s="29">
        <f>ROUND(G18*AO18,2)</f>
        <v>0</v>
      </c>
      <c r="AX18" s="29">
        <f>ROUND(G18*AP18,2)</f>
        <v>0</v>
      </c>
      <c r="AY18" s="31" t="s">
        <v>61</v>
      </c>
      <c r="AZ18" s="31" t="s">
        <v>62</v>
      </c>
      <c r="BA18" s="12" t="s">
        <v>63</v>
      </c>
      <c r="BC18" s="29">
        <f>AW18+AX18</f>
        <v>0</v>
      </c>
      <c r="BD18" s="29">
        <f>H18/(100-BE18)*100</f>
        <v>0</v>
      </c>
      <c r="BE18" s="29">
        <v>0</v>
      </c>
      <c r="BF18" s="29">
        <f>O18</f>
        <v>1.17E-2</v>
      </c>
      <c r="BH18" s="29">
        <f>G18*AO18</f>
        <v>0</v>
      </c>
      <c r="BI18" s="29">
        <f>G18*AP18</f>
        <v>0</v>
      </c>
      <c r="BJ18" s="29">
        <f>G18*H18</f>
        <v>0</v>
      </c>
      <c r="BK18" s="31" t="s">
        <v>64</v>
      </c>
      <c r="BL18" s="29">
        <v>725</v>
      </c>
      <c r="BW18" s="29">
        <f>I18</f>
        <v>21</v>
      </c>
      <c r="BX18" s="4" t="s">
        <v>69</v>
      </c>
    </row>
    <row r="19" spans="1:76" ht="14.4" x14ac:dyDescent="0.3">
      <c r="A19" s="32"/>
      <c r="D19" s="33" t="s">
        <v>57</v>
      </c>
      <c r="E19" s="33" t="s">
        <v>52</v>
      </c>
      <c r="G19" s="34">
        <v>1</v>
      </c>
      <c r="P19" s="35"/>
    </row>
    <row r="20" spans="1:76" ht="26.4" x14ac:dyDescent="0.3">
      <c r="A20" s="2" t="s">
        <v>70</v>
      </c>
      <c r="B20" s="3" t="s">
        <v>53</v>
      </c>
      <c r="C20" s="3" t="s">
        <v>568</v>
      </c>
      <c r="D20" s="104" t="s">
        <v>656</v>
      </c>
      <c r="E20" s="101"/>
      <c r="F20" s="3" t="s">
        <v>59</v>
      </c>
      <c r="G20" s="29">
        <v>1</v>
      </c>
      <c r="H20" s="94"/>
      <c r="I20" s="30">
        <v>21</v>
      </c>
      <c r="J20" s="29">
        <f>ROUND(G20*AO20,2)</f>
        <v>0</v>
      </c>
      <c r="K20" s="29">
        <f>ROUND(G20*AP20,2)</f>
        <v>0</v>
      </c>
      <c r="L20" s="29">
        <f>ROUND(G20*H20,2)</f>
        <v>0</v>
      </c>
      <c r="M20" s="29">
        <f>L20*(1+BW20/100)</f>
        <v>0</v>
      </c>
      <c r="N20" s="29">
        <v>1.17E-2</v>
      </c>
      <c r="O20" s="29">
        <f>G20*N20</f>
        <v>1.17E-2</v>
      </c>
      <c r="P20" s="74"/>
      <c r="Z20" s="29">
        <f>ROUND(IF(AQ20="5",BJ20,0),2)</f>
        <v>0</v>
      </c>
      <c r="AB20" s="29">
        <f>ROUND(IF(AQ20="1",BH20,0),2)</f>
        <v>0</v>
      </c>
      <c r="AC20" s="29">
        <f>ROUND(IF(AQ20="1",BI20,0),2)</f>
        <v>0</v>
      </c>
      <c r="AD20" s="29">
        <f>ROUND(IF(AQ20="7",BH20,0),2)</f>
        <v>0</v>
      </c>
      <c r="AE20" s="29">
        <f>ROUND(IF(AQ20="7",BI20,0),2)</f>
        <v>0</v>
      </c>
      <c r="AF20" s="29">
        <f>ROUND(IF(AQ20="2",BH20,0),2)</f>
        <v>0</v>
      </c>
      <c r="AG20" s="29">
        <f>ROUND(IF(AQ20="2",BI20,0),2)</f>
        <v>0</v>
      </c>
      <c r="AH20" s="29">
        <f>ROUND(IF(AQ20="0",BJ20,0),2)</f>
        <v>0</v>
      </c>
      <c r="AI20" s="12" t="s">
        <v>53</v>
      </c>
      <c r="AJ20" s="29">
        <f>IF(AN20=0,L20,0)</f>
        <v>0</v>
      </c>
      <c r="AK20" s="29">
        <f>IF(AN20=12,L20,0)</f>
        <v>0</v>
      </c>
      <c r="AL20" s="29">
        <f>IF(AN20=21,L20,0)</f>
        <v>0</v>
      </c>
      <c r="AN20" s="29">
        <v>21</v>
      </c>
      <c r="AO20" s="29">
        <f>H20*1</f>
        <v>0</v>
      </c>
      <c r="AP20" s="29">
        <f>H20*(1-1)</f>
        <v>0</v>
      </c>
      <c r="AQ20" s="31" t="s">
        <v>60</v>
      </c>
      <c r="AV20" s="29">
        <f>ROUND(AW20+AX20,2)</f>
        <v>0</v>
      </c>
      <c r="AW20" s="29">
        <f>ROUND(G20*AO20,2)</f>
        <v>0</v>
      </c>
      <c r="AX20" s="29">
        <f>ROUND(G20*AP20,2)</f>
        <v>0</v>
      </c>
      <c r="AY20" s="31" t="s">
        <v>61</v>
      </c>
      <c r="AZ20" s="31" t="s">
        <v>62</v>
      </c>
      <c r="BA20" s="12" t="s">
        <v>63</v>
      </c>
      <c r="BC20" s="29">
        <f>AW20+AX20</f>
        <v>0</v>
      </c>
      <c r="BD20" s="29">
        <f>H20/(100-BE20)*100</f>
        <v>0</v>
      </c>
      <c r="BE20" s="29">
        <v>0</v>
      </c>
      <c r="BF20" s="29">
        <f>O20</f>
        <v>1.17E-2</v>
      </c>
      <c r="BH20" s="29">
        <f>G20*AO20</f>
        <v>0</v>
      </c>
      <c r="BI20" s="29">
        <f>G20*AP20</f>
        <v>0</v>
      </c>
      <c r="BJ20" s="29">
        <f>G20*H20</f>
        <v>0</v>
      </c>
      <c r="BK20" s="31" t="s">
        <v>64</v>
      </c>
      <c r="BL20" s="29">
        <v>725</v>
      </c>
      <c r="BW20" s="29">
        <f>I20</f>
        <v>21</v>
      </c>
      <c r="BX20" s="4" t="s">
        <v>71</v>
      </c>
    </row>
    <row r="21" spans="1:76" ht="14.4" x14ac:dyDescent="0.3">
      <c r="A21" s="32"/>
      <c r="D21" s="33" t="s">
        <v>57</v>
      </c>
      <c r="E21" s="33" t="s">
        <v>52</v>
      </c>
      <c r="G21" s="34">
        <v>1</v>
      </c>
      <c r="P21" s="35"/>
    </row>
    <row r="22" spans="1:76" ht="26.4" x14ac:dyDescent="0.3">
      <c r="A22" s="2" t="s">
        <v>65</v>
      </c>
      <c r="B22" s="3" t="s">
        <v>53</v>
      </c>
      <c r="C22" s="3" t="s">
        <v>569</v>
      </c>
      <c r="D22" s="104" t="s">
        <v>72</v>
      </c>
      <c r="E22" s="101"/>
      <c r="F22" s="3" t="s">
        <v>59</v>
      </c>
      <c r="G22" s="29">
        <v>1</v>
      </c>
      <c r="H22" s="94"/>
      <c r="I22" s="30">
        <v>21</v>
      </c>
      <c r="J22" s="29">
        <f>ROUND(G22*AO22,2)</f>
        <v>0</v>
      </c>
      <c r="K22" s="29">
        <f>ROUND(G22*AP22,2)</f>
        <v>0</v>
      </c>
      <c r="L22" s="29">
        <f>ROUND(G22*H22,2)</f>
        <v>0</v>
      </c>
      <c r="M22" s="29">
        <f>L22*(1+BW22/100)</f>
        <v>0</v>
      </c>
      <c r="N22" s="29">
        <v>1.17E-2</v>
      </c>
      <c r="O22" s="29">
        <f>G22*N22</f>
        <v>1.17E-2</v>
      </c>
      <c r="P22" s="74"/>
      <c r="Z22" s="29">
        <f>ROUND(IF(AQ22="5",BJ22,0),2)</f>
        <v>0</v>
      </c>
      <c r="AB22" s="29">
        <f>ROUND(IF(AQ22="1",BH22,0),2)</f>
        <v>0</v>
      </c>
      <c r="AC22" s="29">
        <f>ROUND(IF(AQ22="1",BI22,0),2)</f>
        <v>0</v>
      </c>
      <c r="AD22" s="29">
        <f>ROUND(IF(AQ22="7",BH22,0),2)</f>
        <v>0</v>
      </c>
      <c r="AE22" s="29">
        <f>ROUND(IF(AQ22="7",BI22,0),2)</f>
        <v>0</v>
      </c>
      <c r="AF22" s="29">
        <f>ROUND(IF(AQ22="2",BH22,0),2)</f>
        <v>0</v>
      </c>
      <c r="AG22" s="29">
        <f>ROUND(IF(AQ22="2",BI22,0),2)</f>
        <v>0</v>
      </c>
      <c r="AH22" s="29">
        <f>ROUND(IF(AQ22="0",BJ22,0),2)</f>
        <v>0</v>
      </c>
      <c r="AI22" s="12" t="s">
        <v>53</v>
      </c>
      <c r="AJ22" s="29">
        <f>IF(AN22=0,L22,0)</f>
        <v>0</v>
      </c>
      <c r="AK22" s="29">
        <f>IF(AN22=12,L22,0)</f>
        <v>0</v>
      </c>
      <c r="AL22" s="29">
        <f>IF(AN22=21,L22,0)</f>
        <v>0</v>
      </c>
      <c r="AN22" s="29">
        <v>21</v>
      </c>
      <c r="AO22" s="29">
        <f>H22*1</f>
        <v>0</v>
      </c>
      <c r="AP22" s="29">
        <f>H22*(1-1)</f>
        <v>0</v>
      </c>
      <c r="AQ22" s="31" t="s">
        <v>60</v>
      </c>
      <c r="AV22" s="29">
        <f>ROUND(AW22+AX22,2)</f>
        <v>0</v>
      </c>
      <c r="AW22" s="29">
        <f>ROUND(G22*AO22,2)</f>
        <v>0</v>
      </c>
      <c r="AX22" s="29">
        <f>ROUND(G22*AP22,2)</f>
        <v>0</v>
      </c>
      <c r="AY22" s="31" t="s">
        <v>61</v>
      </c>
      <c r="AZ22" s="31" t="s">
        <v>62</v>
      </c>
      <c r="BA22" s="12" t="s">
        <v>63</v>
      </c>
      <c r="BC22" s="29">
        <f>AW22+AX22</f>
        <v>0</v>
      </c>
      <c r="BD22" s="29">
        <f>H22/(100-BE22)*100</f>
        <v>0</v>
      </c>
      <c r="BE22" s="29">
        <v>0</v>
      </c>
      <c r="BF22" s="29">
        <f>O22</f>
        <v>1.17E-2</v>
      </c>
      <c r="BH22" s="29">
        <f>G22*AO22</f>
        <v>0</v>
      </c>
      <c r="BI22" s="29">
        <f>G22*AP22</f>
        <v>0</v>
      </c>
      <c r="BJ22" s="29">
        <f>G22*H22</f>
        <v>0</v>
      </c>
      <c r="BK22" s="31" t="s">
        <v>64</v>
      </c>
      <c r="BL22" s="29">
        <v>725</v>
      </c>
      <c r="BW22" s="29">
        <f>I22</f>
        <v>21</v>
      </c>
      <c r="BX22" s="4" t="s">
        <v>72</v>
      </c>
    </row>
    <row r="23" spans="1:76" ht="14.4" x14ac:dyDescent="0.3">
      <c r="A23" s="32"/>
      <c r="D23" s="33" t="s">
        <v>57</v>
      </c>
      <c r="E23" s="33" t="s">
        <v>52</v>
      </c>
      <c r="G23" s="34">
        <v>1</v>
      </c>
      <c r="P23" s="35"/>
    </row>
    <row r="24" spans="1:76" ht="26.4" x14ac:dyDescent="0.3">
      <c r="A24" s="2" t="s">
        <v>73</v>
      </c>
      <c r="B24" s="3" t="s">
        <v>53</v>
      </c>
      <c r="C24" s="3" t="s">
        <v>570</v>
      </c>
      <c r="D24" s="104" t="s">
        <v>74</v>
      </c>
      <c r="E24" s="101"/>
      <c r="F24" s="3" t="s">
        <v>59</v>
      </c>
      <c r="G24" s="29">
        <v>1</v>
      </c>
      <c r="H24" s="94"/>
      <c r="I24" s="30">
        <v>21</v>
      </c>
      <c r="J24" s="29">
        <f>ROUND(G24*AO24,2)</f>
        <v>0</v>
      </c>
      <c r="K24" s="29">
        <f>ROUND(G24*AP24,2)</f>
        <v>0</v>
      </c>
      <c r="L24" s="29">
        <f>ROUND(G24*H24,2)</f>
        <v>0</v>
      </c>
      <c r="M24" s="29">
        <f>L24*(1+BW24/100)</f>
        <v>0</v>
      </c>
      <c r="N24" s="29">
        <v>1.17E-2</v>
      </c>
      <c r="O24" s="29">
        <f>G24*N24</f>
        <v>1.17E-2</v>
      </c>
      <c r="P24" s="74"/>
      <c r="Z24" s="29">
        <f>ROUND(IF(AQ24="5",BJ24,0),2)</f>
        <v>0</v>
      </c>
      <c r="AB24" s="29">
        <f>ROUND(IF(AQ24="1",BH24,0),2)</f>
        <v>0</v>
      </c>
      <c r="AC24" s="29">
        <f>ROUND(IF(AQ24="1",BI24,0),2)</f>
        <v>0</v>
      </c>
      <c r="AD24" s="29">
        <f>ROUND(IF(AQ24="7",BH24,0),2)</f>
        <v>0</v>
      </c>
      <c r="AE24" s="29">
        <f>ROUND(IF(AQ24="7",BI24,0),2)</f>
        <v>0</v>
      </c>
      <c r="AF24" s="29">
        <f>ROUND(IF(AQ24="2",BH24,0),2)</f>
        <v>0</v>
      </c>
      <c r="AG24" s="29">
        <f>ROUND(IF(AQ24="2",BI24,0),2)</f>
        <v>0</v>
      </c>
      <c r="AH24" s="29">
        <f>ROUND(IF(AQ24="0",BJ24,0),2)</f>
        <v>0</v>
      </c>
      <c r="AI24" s="12" t="s">
        <v>53</v>
      </c>
      <c r="AJ24" s="29">
        <f>IF(AN24=0,L24,0)</f>
        <v>0</v>
      </c>
      <c r="AK24" s="29">
        <f>IF(AN24=12,L24,0)</f>
        <v>0</v>
      </c>
      <c r="AL24" s="29">
        <f>IF(AN24=21,L24,0)</f>
        <v>0</v>
      </c>
      <c r="AN24" s="29">
        <v>21</v>
      </c>
      <c r="AO24" s="29">
        <f>H24*1</f>
        <v>0</v>
      </c>
      <c r="AP24" s="29">
        <f>H24*(1-1)</f>
        <v>0</v>
      </c>
      <c r="AQ24" s="31" t="s">
        <v>60</v>
      </c>
      <c r="AV24" s="29">
        <f>ROUND(AW24+AX24,2)</f>
        <v>0</v>
      </c>
      <c r="AW24" s="29">
        <f>ROUND(G24*AO24,2)</f>
        <v>0</v>
      </c>
      <c r="AX24" s="29">
        <f>ROUND(G24*AP24,2)</f>
        <v>0</v>
      </c>
      <c r="AY24" s="31" t="s">
        <v>61</v>
      </c>
      <c r="AZ24" s="31" t="s">
        <v>62</v>
      </c>
      <c r="BA24" s="12" t="s">
        <v>63</v>
      </c>
      <c r="BC24" s="29">
        <f>AW24+AX24</f>
        <v>0</v>
      </c>
      <c r="BD24" s="29">
        <f>H24/(100-BE24)*100</f>
        <v>0</v>
      </c>
      <c r="BE24" s="29">
        <v>0</v>
      </c>
      <c r="BF24" s="29">
        <f>O24</f>
        <v>1.17E-2</v>
      </c>
      <c r="BH24" s="29">
        <f>G24*AO24</f>
        <v>0</v>
      </c>
      <c r="BI24" s="29">
        <f>G24*AP24</f>
        <v>0</v>
      </c>
      <c r="BJ24" s="29">
        <f>G24*H24</f>
        <v>0</v>
      </c>
      <c r="BK24" s="31" t="s">
        <v>64</v>
      </c>
      <c r="BL24" s="29">
        <v>725</v>
      </c>
      <c r="BW24" s="29">
        <f>I24</f>
        <v>21</v>
      </c>
      <c r="BX24" s="4" t="s">
        <v>74</v>
      </c>
    </row>
    <row r="25" spans="1:76" ht="14.4" x14ac:dyDescent="0.3">
      <c r="A25" s="32"/>
      <c r="D25" s="33" t="s">
        <v>57</v>
      </c>
      <c r="E25" s="33" t="s">
        <v>52</v>
      </c>
      <c r="G25" s="34">
        <v>1</v>
      </c>
      <c r="P25" s="35"/>
    </row>
    <row r="26" spans="1:76" ht="26.4" x14ac:dyDescent="0.3">
      <c r="A26" s="2" t="s">
        <v>60</v>
      </c>
      <c r="B26" s="3" t="s">
        <v>53</v>
      </c>
      <c r="C26" s="3" t="s">
        <v>571</v>
      </c>
      <c r="D26" s="104" t="s">
        <v>657</v>
      </c>
      <c r="E26" s="101"/>
      <c r="F26" s="3" t="s">
        <v>59</v>
      </c>
      <c r="G26" s="29">
        <v>5</v>
      </c>
      <c r="H26" s="94"/>
      <c r="I26" s="30">
        <v>21</v>
      </c>
      <c r="J26" s="29">
        <f>ROUND(G26*AO26,2)</f>
        <v>0</v>
      </c>
      <c r="K26" s="29">
        <f>ROUND(G26*AP26,2)</f>
        <v>0</v>
      </c>
      <c r="L26" s="29">
        <f>ROUND(G26*H26,2)</f>
        <v>0</v>
      </c>
      <c r="M26" s="29">
        <f>L26*(1+BW26/100)</f>
        <v>0</v>
      </c>
      <c r="N26" s="29">
        <v>1.17E-2</v>
      </c>
      <c r="O26" s="29">
        <f>G26*N26</f>
        <v>5.8500000000000003E-2</v>
      </c>
      <c r="P26" s="74"/>
      <c r="Z26" s="29">
        <f>ROUND(IF(AQ26="5",BJ26,0),2)</f>
        <v>0</v>
      </c>
      <c r="AB26" s="29">
        <f>ROUND(IF(AQ26="1",BH26,0),2)</f>
        <v>0</v>
      </c>
      <c r="AC26" s="29">
        <f>ROUND(IF(AQ26="1",BI26,0),2)</f>
        <v>0</v>
      </c>
      <c r="AD26" s="29">
        <f>ROUND(IF(AQ26="7",BH26,0),2)</f>
        <v>0</v>
      </c>
      <c r="AE26" s="29">
        <f>ROUND(IF(AQ26="7",BI26,0),2)</f>
        <v>0</v>
      </c>
      <c r="AF26" s="29">
        <f>ROUND(IF(AQ26="2",BH26,0),2)</f>
        <v>0</v>
      </c>
      <c r="AG26" s="29">
        <f>ROUND(IF(AQ26="2",BI26,0),2)</f>
        <v>0</v>
      </c>
      <c r="AH26" s="29">
        <f>ROUND(IF(AQ26="0",BJ26,0),2)</f>
        <v>0</v>
      </c>
      <c r="AI26" s="12" t="s">
        <v>53</v>
      </c>
      <c r="AJ26" s="29">
        <f>IF(AN26=0,L26,0)</f>
        <v>0</v>
      </c>
      <c r="AK26" s="29">
        <f>IF(AN26=12,L26,0)</f>
        <v>0</v>
      </c>
      <c r="AL26" s="29">
        <f>IF(AN26=21,L26,0)</f>
        <v>0</v>
      </c>
      <c r="AN26" s="29">
        <v>21</v>
      </c>
      <c r="AO26" s="29">
        <f>H26*1</f>
        <v>0</v>
      </c>
      <c r="AP26" s="29">
        <f>H26*(1-1)</f>
        <v>0</v>
      </c>
      <c r="AQ26" s="31" t="s">
        <v>60</v>
      </c>
      <c r="AV26" s="29">
        <f>ROUND(AW26+AX26,2)</f>
        <v>0</v>
      </c>
      <c r="AW26" s="29">
        <f>ROUND(G26*AO26,2)</f>
        <v>0</v>
      </c>
      <c r="AX26" s="29">
        <f>ROUND(G26*AP26,2)</f>
        <v>0</v>
      </c>
      <c r="AY26" s="31" t="s">
        <v>61</v>
      </c>
      <c r="AZ26" s="31" t="s">
        <v>62</v>
      </c>
      <c r="BA26" s="12" t="s">
        <v>63</v>
      </c>
      <c r="BC26" s="29">
        <f>AW26+AX26</f>
        <v>0</v>
      </c>
      <c r="BD26" s="29">
        <f>H26/(100-BE26)*100</f>
        <v>0</v>
      </c>
      <c r="BE26" s="29">
        <v>0</v>
      </c>
      <c r="BF26" s="29">
        <f>O26</f>
        <v>5.8500000000000003E-2</v>
      </c>
      <c r="BH26" s="29">
        <f>G26*AO26</f>
        <v>0</v>
      </c>
      <c r="BI26" s="29">
        <f>G26*AP26</f>
        <v>0</v>
      </c>
      <c r="BJ26" s="29">
        <f>G26*H26</f>
        <v>0</v>
      </c>
      <c r="BK26" s="31" t="s">
        <v>64</v>
      </c>
      <c r="BL26" s="29">
        <v>725</v>
      </c>
      <c r="BW26" s="29">
        <f>I26</f>
        <v>21</v>
      </c>
      <c r="BX26" s="4" t="s">
        <v>75</v>
      </c>
    </row>
    <row r="27" spans="1:76" ht="14.4" x14ac:dyDescent="0.3">
      <c r="A27" s="32"/>
      <c r="D27" s="33" t="s">
        <v>65</v>
      </c>
      <c r="E27" s="33" t="s">
        <v>52</v>
      </c>
      <c r="G27" s="34">
        <v>5</v>
      </c>
      <c r="P27" s="35"/>
    </row>
    <row r="28" spans="1:76" ht="26.4" x14ac:dyDescent="0.3">
      <c r="A28" s="2" t="s">
        <v>76</v>
      </c>
      <c r="B28" s="3" t="s">
        <v>53</v>
      </c>
      <c r="C28" s="3" t="s">
        <v>572</v>
      </c>
      <c r="D28" s="104" t="s">
        <v>658</v>
      </c>
      <c r="E28" s="101"/>
      <c r="F28" s="3" t="s">
        <v>59</v>
      </c>
      <c r="G28" s="29">
        <v>1</v>
      </c>
      <c r="H28" s="94"/>
      <c r="I28" s="30">
        <v>21</v>
      </c>
      <c r="J28" s="29">
        <f>ROUND(G28*AO28,2)</f>
        <v>0</v>
      </c>
      <c r="K28" s="29">
        <f>ROUND(G28*AP28,2)</f>
        <v>0</v>
      </c>
      <c r="L28" s="29">
        <f>ROUND(G28*H28,2)</f>
        <v>0</v>
      </c>
      <c r="M28" s="29">
        <f>L28*(1+BW28/100)</f>
        <v>0</v>
      </c>
      <c r="N28" s="29">
        <v>1.17E-2</v>
      </c>
      <c r="O28" s="29">
        <f>G28*N28</f>
        <v>1.17E-2</v>
      </c>
      <c r="P28" s="74"/>
      <c r="Z28" s="29">
        <f>ROUND(IF(AQ28="5",BJ28,0),2)</f>
        <v>0</v>
      </c>
      <c r="AB28" s="29">
        <f>ROUND(IF(AQ28="1",BH28,0),2)</f>
        <v>0</v>
      </c>
      <c r="AC28" s="29">
        <f>ROUND(IF(AQ28="1",BI28,0),2)</f>
        <v>0</v>
      </c>
      <c r="AD28" s="29">
        <f>ROUND(IF(AQ28="7",BH28,0),2)</f>
        <v>0</v>
      </c>
      <c r="AE28" s="29">
        <f>ROUND(IF(AQ28="7",BI28,0),2)</f>
        <v>0</v>
      </c>
      <c r="AF28" s="29">
        <f>ROUND(IF(AQ28="2",BH28,0),2)</f>
        <v>0</v>
      </c>
      <c r="AG28" s="29">
        <f>ROUND(IF(AQ28="2",BI28,0),2)</f>
        <v>0</v>
      </c>
      <c r="AH28" s="29">
        <f>ROUND(IF(AQ28="0",BJ28,0),2)</f>
        <v>0</v>
      </c>
      <c r="AI28" s="12" t="s">
        <v>53</v>
      </c>
      <c r="AJ28" s="29">
        <f>IF(AN28=0,L28,0)</f>
        <v>0</v>
      </c>
      <c r="AK28" s="29">
        <f>IF(AN28=12,L28,0)</f>
        <v>0</v>
      </c>
      <c r="AL28" s="29">
        <f>IF(AN28=21,L28,0)</f>
        <v>0</v>
      </c>
      <c r="AN28" s="29">
        <v>21</v>
      </c>
      <c r="AO28" s="29">
        <f>H28*1</f>
        <v>0</v>
      </c>
      <c r="AP28" s="29">
        <f>H28*(1-1)</f>
        <v>0</v>
      </c>
      <c r="AQ28" s="31" t="s">
        <v>60</v>
      </c>
      <c r="AV28" s="29">
        <f>ROUND(AW28+AX28,2)</f>
        <v>0</v>
      </c>
      <c r="AW28" s="29">
        <f>ROUND(G28*AO28,2)</f>
        <v>0</v>
      </c>
      <c r="AX28" s="29">
        <f>ROUND(G28*AP28,2)</f>
        <v>0</v>
      </c>
      <c r="AY28" s="31" t="s">
        <v>61</v>
      </c>
      <c r="AZ28" s="31" t="s">
        <v>62</v>
      </c>
      <c r="BA28" s="12" t="s">
        <v>63</v>
      </c>
      <c r="BC28" s="29">
        <f>AW28+AX28</f>
        <v>0</v>
      </c>
      <c r="BD28" s="29">
        <f>H28/(100-BE28)*100</f>
        <v>0</v>
      </c>
      <c r="BE28" s="29">
        <v>0</v>
      </c>
      <c r="BF28" s="29">
        <f>O28</f>
        <v>1.17E-2</v>
      </c>
      <c r="BH28" s="29">
        <f>G28*AO28</f>
        <v>0</v>
      </c>
      <c r="BI28" s="29">
        <f>G28*AP28</f>
        <v>0</v>
      </c>
      <c r="BJ28" s="29">
        <f>G28*H28</f>
        <v>0</v>
      </c>
      <c r="BK28" s="31" t="s">
        <v>64</v>
      </c>
      <c r="BL28" s="29">
        <v>725</v>
      </c>
      <c r="BW28" s="29">
        <f>I28</f>
        <v>21</v>
      </c>
      <c r="BX28" s="4" t="s">
        <v>77</v>
      </c>
    </row>
    <row r="29" spans="1:76" ht="14.4" x14ac:dyDescent="0.3">
      <c r="A29" s="32"/>
      <c r="D29" s="33" t="s">
        <v>57</v>
      </c>
      <c r="E29" s="33" t="s">
        <v>52</v>
      </c>
      <c r="G29" s="34">
        <v>1</v>
      </c>
      <c r="P29" s="35"/>
    </row>
    <row r="30" spans="1:76" ht="26.4" x14ac:dyDescent="0.3">
      <c r="A30" s="2" t="s">
        <v>78</v>
      </c>
      <c r="B30" s="3" t="s">
        <v>53</v>
      </c>
      <c r="C30" s="3" t="s">
        <v>573</v>
      </c>
      <c r="D30" s="104" t="s">
        <v>659</v>
      </c>
      <c r="E30" s="101"/>
      <c r="F30" s="3" t="s">
        <v>59</v>
      </c>
      <c r="G30" s="29">
        <v>1</v>
      </c>
      <c r="H30" s="94"/>
      <c r="I30" s="30">
        <v>21</v>
      </c>
      <c r="J30" s="29">
        <f>ROUND(G30*AO30,2)</f>
        <v>0</v>
      </c>
      <c r="K30" s="29">
        <f>ROUND(G30*AP30,2)</f>
        <v>0</v>
      </c>
      <c r="L30" s="29">
        <f>ROUND(G30*H30,2)</f>
        <v>0</v>
      </c>
      <c r="M30" s="29">
        <f>L30*(1+BW30/100)</f>
        <v>0</v>
      </c>
      <c r="N30" s="29">
        <v>1.17E-2</v>
      </c>
      <c r="O30" s="29">
        <f>G30*N30</f>
        <v>1.17E-2</v>
      </c>
      <c r="P30" s="74"/>
      <c r="Z30" s="29">
        <f>ROUND(IF(AQ30="5",BJ30,0),2)</f>
        <v>0</v>
      </c>
      <c r="AB30" s="29">
        <f>ROUND(IF(AQ30="1",BH30,0),2)</f>
        <v>0</v>
      </c>
      <c r="AC30" s="29">
        <f>ROUND(IF(AQ30="1",BI30,0),2)</f>
        <v>0</v>
      </c>
      <c r="AD30" s="29">
        <f>ROUND(IF(AQ30="7",BH30,0),2)</f>
        <v>0</v>
      </c>
      <c r="AE30" s="29">
        <f>ROUND(IF(AQ30="7",BI30,0),2)</f>
        <v>0</v>
      </c>
      <c r="AF30" s="29">
        <f>ROUND(IF(AQ30="2",BH30,0),2)</f>
        <v>0</v>
      </c>
      <c r="AG30" s="29">
        <f>ROUND(IF(AQ30="2",BI30,0),2)</f>
        <v>0</v>
      </c>
      <c r="AH30" s="29">
        <f>ROUND(IF(AQ30="0",BJ30,0),2)</f>
        <v>0</v>
      </c>
      <c r="AI30" s="12" t="s">
        <v>53</v>
      </c>
      <c r="AJ30" s="29">
        <f>IF(AN30=0,L30,0)</f>
        <v>0</v>
      </c>
      <c r="AK30" s="29">
        <f>IF(AN30=12,L30,0)</f>
        <v>0</v>
      </c>
      <c r="AL30" s="29">
        <f>IF(AN30=21,L30,0)</f>
        <v>0</v>
      </c>
      <c r="AN30" s="29">
        <v>21</v>
      </c>
      <c r="AO30" s="29">
        <f>H30*1</f>
        <v>0</v>
      </c>
      <c r="AP30" s="29">
        <f>H30*(1-1)</f>
        <v>0</v>
      </c>
      <c r="AQ30" s="31" t="s">
        <v>60</v>
      </c>
      <c r="AV30" s="29">
        <f>ROUND(AW30+AX30,2)</f>
        <v>0</v>
      </c>
      <c r="AW30" s="29">
        <f>ROUND(G30*AO30,2)</f>
        <v>0</v>
      </c>
      <c r="AX30" s="29">
        <f>ROUND(G30*AP30,2)</f>
        <v>0</v>
      </c>
      <c r="AY30" s="31" t="s">
        <v>61</v>
      </c>
      <c r="AZ30" s="31" t="s">
        <v>62</v>
      </c>
      <c r="BA30" s="12" t="s">
        <v>63</v>
      </c>
      <c r="BC30" s="29">
        <f>AW30+AX30</f>
        <v>0</v>
      </c>
      <c r="BD30" s="29">
        <f>H30/(100-BE30)*100</f>
        <v>0</v>
      </c>
      <c r="BE30" s="29">
        <v>0</v>
      </c>
      <c r="BF30" s="29">
        <f>O30</f>
        <v>1.17E-2</v>
      </c>
      <c r="BH30" s="29">
        <f>G30*AO30</f>
        <v>0</v>
      </c>
      <c r="BI30" s="29">
        <f>G30*AP30</f>
        <v>0</v>
      </c>
      <c r="BJ30" s="29">
        <f>G30*H30</f>
        <v>0</v>
      </c>
      <c r="BK30" s="31" t="s">
        <v>64</v>
      </c>
      <c r="BL30" s="29">
        <v>725</v>
      </c>
      <c r="BW30" s="29">
        <f>I30</f>
        <v>21</v>
      </c>
      <c r="BX30" s="4" t="s">
        <v>79</v>
      </c>
    </row>
    <row r="31" spans="1:76" ht="14.4" x14ac:dyDescent="0.3">
      <c r="A31" s="32"/>
      <c r="D31" s="33">
        <v>1</v>
      </c>
      <c r="E31" s="33" t="s">
        <v>52</v>
      </c>
      <c r="G31" s="34">
        <v>1</v>
      </c>
      <c r="P31" s="35"/>
    </row>
    <row r="32" spans="1:76" ht="26.4" x14ac:dyDescent="0.3">
      <c r="A32" s="2" t="s">
        <v>80</v>
      </c>
      <c r="B32" s="3" t="s">
        <v>53</v>
      </c>
      <c r="C32" s="3" t="s">
        <v>574</v>
      </c>
      <c r="D32" s="104" t="s">
        <v>660</v>
      </c>
      <c r="E32" s="101"/>
      <c r="F32" s="3" t="s">
        <v>59</v>
      </c>
      <c r="G32" s="29">
        <v>1</v>
      </c>
      <c r="H32" s="94"/>
      <c r="I32" s="30">
        <v>21</v>
      </c>
      <c r="J32" s="29">
        <f>ROUND(G32*AO32,2)</f>
        <v>0</v>
      </c>
      <c r="K32" s="29">
        <f>ROUND(G32*AP32,2)</f>
        <v>0</v>
      </c>
      <c r="L32" s="29">
        <f>ROUND(G32*H32,2)</f>
        <v>0</v>
      </c>
      <c r="M32" s="29">
        <f>L32*(1+BW32/100)</f>
        <v>0</v>
      </c>
      <c r="N32" s="29">
        <v>1.17E-2</v>
      </c>
      <c r="O32" s="29">
        <f>G32*N32</f>
        <v>1.17E-2</v>
      </c>
      <c r="P32" s="74"/>
      <c r="Z32" s="29">
        <f>ROUND(IF(AQ32="5",BJ32,0),2)</f>
        <v>0</v>
      </c>
      <c r="AB32" s="29">
        <f>ROUND(IF(AQ32="1",BH32,0),2)</f>
        <v>0</v>
      </c>
      <c r="AC32" s="29">
        <f>ROUND(IF(AQ32="1",BI32,0),2)</f>
        <v>0</v>
      </c>
      <c r="AD32" s="29">
        <f>ROUND(IF(AQ32="7",BH32,0),2)</f>
        <v>0</v>
      </c>
      <c r="AE32" s="29">
        <f>ROUND(IF(AQ32="7",BI32,0),2)</f>
        <v>0</v>
      </c>
      <c r="AF32" s="29">
        <f>ROUND(IF(AQ32="2",BH32,0),2)</f>
        <v>0</v>
      </c>
      <c r="AG32" s="29">
        <f>ROUND(IF(AQ32="2",BI32,0),2)</f>
        <v>0</v>
      </c>
      <c r="AH32" s="29">
        <f>ROUND(IF(AQ32="0",BJ32,0),2)</f>
        <v>0</v>
      </c>
      <c r="AI32" s="12" t="s">
        <v>53</v>
      </c>
      <c r="AJ32" s="29">
        <f>IF(AN32=0,L32,0)</f>
        <v>0</v>
      </c>
      <c r="AK32" s="29">
        <f>IF(AN32=12,L32,0)</f>
        <v>0</v>
      </c>
      <c r="AL32" s="29">
        <f>IF(AN32=21,L32,0)</f>
        <v>0</v>
      </c>
      <c r="AN32" s="29">
        <v>21</v>
      </c>
      <c r="AO32" s="29">
        <f>H32*1</f>
        <v>0</v>
      </c>
      <c r="AP32" s="29">
        <f>H32*(1-1)</f>
        <v>0</v>
      </c>
      <c r="AQ32" s="31" t="s">
        <v>60</v>
      </c>
      <c r="AV32" s="29">
        <f>ROUND(AW32+AX32,2)</f>
        <v>0</v>
      </c>
      <c r="AW32" s="29">
        <f>ROUND(G32*AO32,2)</f>
        <v>0</v>
      </c>
      <c r="AX32" s="29">
        <f>ROUND(G32*AP32,2)</f>
        <v>0</v>
      </c>
      <c r="AY32" s="31" t="s">
        <v>61</v>
      </c>
      <c r="AZ32" s="31" t="s">
        <v>62</v>
      </c>
      <c r="BA32" s="12" t="s">
        <v>63</v>
      </c>
      <c r="BC32" s="29">
        <f>AW32+AX32</f>
        <v>0</v>
      </c>
      <c r="BD32" s="29">
        <f>H32/(100-BE32)*100</f>
        <v>0</v>
      </c>
      <c r="BE32" s="29">
        <v>0</v>
      </c>
      <c r="BF32" s="29">
        <f>O32</f>
        <v>1.17E-2</v>
      </c>
      <c r="BH32" s="29">
        <f>G32*AO32</f>
        <v>0</v>
      </c>
      <c r="BI32" s="29">
        <f>G32*AP32</f>
        <v>0</v>
      </c>
      <c r="BJ32" s="29">
        <f>G32*H32</f>
        <v>0</v>
      </c>
      <c r="BK32" s="31" t="s">
        <v>64</v>
      </c>
      <c r="BL32" s="29">
        <v>725</v>
      </c>
      <c r="BW32" s="29">
        <f>I32</f>
        <v>21</v>
      </c>
      <c r="BX32" s="4" t="s">
        <v>81</v>
      </c>
    </row>
    <row r="33" spans="1:76" ht="14.4" x14ac:dyDescent="0.3">
      <c r="A33" s="32"/>
      <c r="D33" s="33" t="s">
        <v>57</v>
      </c>
      <c r="E33" s="33" t="s">
        <v>52</v>
      </c>
      <c r="G33" s="34">
        <v>1</v>
      </c>
      <c r="P33" s="35"/>
    </row>
    <row r="34" spans="1:76" ht="14.4" x14ac:dyDescent="0.3">
      <c r="A34" s="2" t="s">
        <v>82</v>
      </c>
      <c r="B34" s="3" t="s">
        <v>53</v>
      </c>
      <c r="C34" s="3" t="s">
        <v>575</v>
      </c>
      <c r="D34" s="104" t="s">
        <v>83</v>
      </c>
      <c r="E34" s="101"/>
      <c r="F34" s="3" t="s">
        <v>59</v>
      </c>
      <c r="G34" s="29">
        <v>1</v>
      </c>
      <c r="H34" s="94"/>
      <c r="I34" s="30">
        <v>21</v>
      </c>
      <c r="J34" s="29">
        <f>ROUND(G34*AO34,2)</f>
        <v>0</v>
      </c>
      <c r="K34" s="29">
        <f>ROUND(G34*AP34,2)</f>
        <v>0</v>
      </c>
      <c r="L34" s="29">
        <f>ROUND(G34*H34,2)</f>
        <v>0</v>
      </c>
      <c r="M34" s="29">
        <f>L34*(1+BW34/100)</f>
        <v>0</v>
      </c>
      <c r="N34" s="29">
        <v>1.17E-2</v>
      </c>
      <c r="O34" s="29">
        <f>G34*N34</f>
        <v>1.17E-2</v>
      </c>
      <c r="P34" s="74"/>
      <c r="Z34" s="29">
        <f>ROUND(IF(AQ34="5",BJ34,0),2)</f>
        <v>0</v>
      </c>
      <c r="AB34" s="29">
        <f>ROUND(IF(AQ34="1",BH34,0),2)</f>
        <v>0</v>
      </c>
      <c r="AC34" s="29">
        <f>ROUND(IF(AQ34="1",BI34,0),2)</f>
        <v>0</v>
      </c>
      <c r="AD34" s="29">
        <f>ROUND(IF(AQ34="7",BH34,0),2)</f>
        <v>0</v>
      </c>
      <c r="AE34" s="29">
        <f>ROUND(IF(AQ34="7",BI34,0),2)</f>
        <v>0</v>
      </c>
      <c r="AF34" s="29">
        <f>ROUND(IF(AQ34="2",BH34,0),2)</f>
        <v>0</v>
      </c>
      <c r="AG34" s="29">
        <f>ROUND(IF(AQ34="2",BI34,0),2)</f>
        <v>0</v>
      </c>
      <c r="AH34" s="29">
        <f>ROUND(IF(AQ34="0",BJ34,0),2)</f>
        <v>0</v>
      </c>
      <c r="AI34" s="12" t="s">
        <v>53</v>
      </c>
      <c r="AJ34" s="29">
        <f>IF(AN34=0,L34,0)</f>
        <v>0</v>
      </c>
      <c r="AK34" s="29">
        <f>IF(AN34=12,L34,0)</f>
        <v>0</v>
      </c>
      <c r="AL34" s="29">
        <f>IF(AN34=21,L34,0)</f>
        <v>0</v>
      </c>
      <c r="AN34" s="29">
        <v>21</v>
      </c>
      <c r="AO34" s="29">
        <f>H34*1</f>
        <v>0</v>
      </c>
      <c r="AP34" s="29">
        <f>H34*(1-1)</f>
        <v>0</v>
      </c>
      <c r="AQ34" s="31" t="s">
        <v>60</v>
      </c>
      <c r="AV34" s="29">
        <f>ROUND(AW34+AX34,2)</f>
        <v>0</v>
      </c>
      <c r="AW34" s="29">
        <f>ROUND(G34*AO34,2)</f>
        <v>0</v>
      </c>
      <c r="AX34" s="29">
        <f>ROUND(G34*AP34,2)</f>
        <v>0</v>
      </c>
      <c r="AY34" s="31" t="s">
        <v>61</v>
      </c>
      <c r="AZ34" s="31" t="s">
        <v>62</v>
      </c>
      <c r="BA34" s="12" t="s">
        <v>63</v>
      </c>
      <c r="BC34" s="29">
        <f>AW34+AX34</f>
        <v>0</v>
      </c>
      <c r="BD34" s="29">
        <f>H34/(100-BE34)*100</f>
        <v>0</v>
      </c>
      <c r="BE34" s="29">
        <v>0</v>
      </c>
      <c r="BF34" s="29">
        <f>O34</f>
        <v>1.17E-2</v>
      </c>
      <c r="BH34" s="29">
        <f>G34*AO34</f>
        <v>0</v>
      </c>
      <c r="BI34" s="29">
        <f>G34*AP34</f>
        <v>0</v>
      </c>
      <c r="BJ34" s="29">
        <f>G34*H34</f>
        <v>0</v>
      </c>
      <c r="BK34" s="31" t="s">
        <v>64</v>
      </c>
      <c r="BL34" s="29">
        <v>725</v>
      </c>
      <c r="BW34" s="29">
        <f>I34</f>
        <v>21</v>
      </c>
      <c r="BX34" s="4" t="s">
        <v>83</v>
      </c>
    </row>
    <row r="35" spans="1:76" ht="14.4" x14ac:dyDescent="0.3">
      <c r="A35" s="32"/>
      <c r="D35" s="33" t="s">
        <v>57</v>
      </c>
      <c r="E35" s="33" t="s">
        <v>52</v>
      </c>
      <c r="G35" s="34">
        <v>1</v>
      </c>
      <c r="P35" s="35"/>
    </row>
    <row r="36" spans="1:76" ht="26.4" x14ac:dyDescent="0.3">
      <c r="A36" s="2" t="s">
        <v>84</v>
      </c>
      <c r="B36" s="3" t="s">
        <v>53</v>
      </c>
      <c r="C36" s="3" t="s">
        <v>576</v>
      </c>
      <c r="D36" s="104" t="s">
        <v>661</v>
      </c>
      <c r="E36" s="101"/>
      <c r="F36" s="3" t="s">
        <v>59</v>
      </c>
      <c r="G36" s="29">
        <v>1</v>
      </c>
      <c r="H36" s="94"/>
      <c r="I36" s="30">
        <v>21</v>
      </c>
      <c r="J36" s="29">
        <f>ROUND(G36*AO36,2)</f>
        <v>0</v>
      </c>
      <c r="K36" s="29">
        <f>ROUND(G36*AP36,2)</f>
        <v>0</v>
      </c>
      <c r="L36" s="29">
        <f>ROUND(G36*H36,2)</f>
        <v>0</v>
      </c>
      <c r="M36" s="29">
        <f>L36*(1+BW36/100)</f>
        <v>0</v>
      </c>
      <c r="N36" s="29">
        <v>1.17E-2</v>
      </c>
      <c r="O36" s="29">
        <f>G36*N36</f>
        <v>1.17E-2</v>
      </c>
      <c r="P36" s="74"/>
      <c r="Z36" s="29">
        <f>ROUND(IF(AQ36="5",BJ36,0),2)</f>
        <v>0</v>
      </c>
      <c r="AB36" s="29">
        <f>ROUND(IF(AQ36="1",BH36,0),2)</f>
        <v>0</v>
      </c>
      <c r="AC36" s="29">
        <f>ROUND(IF(AQ36="1",BI36,0),2)</f>
        <v>0</v>
      </c>
      <c r="AD36" s="29">
        <f>ROUND(IF(AQ36="7",BH36,0),2)</f>
        <v>0</v>
      </c>
      <c r="AE36" s="29">
        <f>ROUND(IF(AQ36="7",BI36,0),2)</f>
        <v>0</v>
      </c>
      <c r="AF36" s="29">
        <f>ROUND(IF(AQ36="2",BH36,0),2)</f>
        <v>0</v>
      </c>
      <c r="AG36" s="29">
        <f>ROUND(IF(AQ36="2",BI36,0),2)</f>
        <v>0</v>
      </c>
      <c r="AH36" s="29">
        <f>ROUND(IF(AQ36="0",BJ36,0),2)</f>
        <v>0</v>
      </c>
      <c r="AI36" s="12" t="s">
        <v>53</v>
      </c>
      <c r="AJ36" s="29">
        <f>IF(AN36=0,L36,0)</f>
        <v>0</v>
      </c>
      <c r="AK36" s="29">
        <f>IF(AN36=12,L36,0)</f>
        <v>0</v>
      </c>
      <c r="AL36" s="29">
        <f>IF(AN36=21,L36,0)</f>
        <v>0</v>
      </c>
      <c r="AN36" s="29">
        <v>21</v>
      </c>
      <c r="AO36" s="29">
        <f>H36*1</f>
        <v>0</v>
      </c>
      <c r="AP36" s="29">
        <f>H36*(1-1)</f>
        <v>0</v>
      </c>
      <c r="AQ36" s="31" t="s">
        <v>60</v>
      </c>
      <c r="AV36" s="29">
        <f>ROUND(AW36+AX36,2)</f>
        <v>0</v>
      </c>
      <c r="AW36" s="29">
        <f>ROUND(G36*AO36,2)</f>
        <v>0</v>
      </c>
      <c r="AX36" s="29">
        <f>ROUND(G36*AP36,2)</f>
        <v>0</v>
      </c>
      <c r="AY36" s="31" t="s">
        <v>61</v>
      </c>
      <c r="AZ36" s="31" t="s">
        <v>62</v>
      </c>
      <c r="BA36" s="12" t="s">
        <v>63</v>
      </c>
      <c r="BC36" s="29">
        <f>AW36+AX36</f>
        <v>0</v>
      </c>
      <c r="BD36" s="29">
        <f>H36/(100-BE36)*100</f>
        <v>0</v>
      </c>
      <c r="BE36" s="29">
        <v>0</v>
      </c>
      <c r="BF36" s="29">
        <f>O36</f>
        <v>1.17E-2</v>
      </c>
      <c r="BH36" s="29">
        <f>G36*AO36</f>
        <v>0</v>
      </c>
      <c r="BI36" s="29">
        <f>G36*AP36</f>
        <v>0</v>
      </c>
      <c r="BJ36" s="29">
        <f>G36*H36</f>
        <v>0</v>
      </c>
      <c r="BK36" s="31" t="s">
        <v>64</v>
      </c>
      <c r="BL36" s="29">
        <v>725</v>
      </c>
      <c r="BW36" s="29">
        <f>I36</f>
        <v>21</v>
      </c>
      <c r="BX36" s="4" t="s">
        <v>85</v>
      </c>
    </row>
    <row r="37" spans="1:76" ht="14.4" x14ac:dyDescent="0.3">
      <c r="A37" s="32"/>
      <c r="D37" s="33" t="s">
        <v>57</v>
      </c>
      <c r="E37" s="33" t="s">
        <v>52</v>
      </c>
      <c r="G37" s="34">
        <v>1</v>
      </c>
      <c r="P37" s="35"/>
    </row>
    <row r="38" spans="1:76" ht="26.4" x14ac:dyDescent="0.3">
      <c r="A38" s="2" t="s">
        <v>86</v>
      </c>
      <c r="B38" s="3" t="s">
        <v>53</v>
      </c>
      <c r="C38" s="3" t="s">
        <v>577</v>
      </c>
      <c r="D38" s="104" t="s">
        <v>87</v>
      </c>
      <c r="E38" s="101"/>
      <c r="F38" s="3" t="s">
        <v>59</v>
      </c>
      <c r="G38" s="29">
        <v>1</v>
      </c>
      <c r="H38" s="94"/>
      <c r="I38" s="30">
        <v>21</v>
      </c>
      <c r="J38" s="29">
        <f>ROUND(G38*AO38,2)</f>
        <v>0</v>
      </c>
      <c r="K38" s="29">
        <f>ROUND(G38*AP38,2)</f>
        <v>0</v>
      </c>
      <c r="L38" s="29">
        <f>ROUND(G38*H38,2)</f>
        <v>0</v>
      </c>
      <c r="M38" s="29">
        <f>L38*(1+BW38/100)</f>
        <v>0</v>
      </c>
      <c r="N38" s="29">
        <v>1.17E-2</v>
      </c>
      <c r="O38" s="29">
        <f>G38*N38</f>
        <v>1.17E-2</v>
      </c>
      <c r="P38" s="74"/>
      <c r="Z38" s="29">
        <f>ROUND(IF(AQ38="5",BJ38,0),2)</f>
        <v>0</v>
      </c>
      <c r="AB38" s="29">
        <f>ROUND(IF(AQ38="1",BH38,0),2)</f>
        <v>0</v>
      </c>
      <c r="AC38" s="29">
        <f>ROUND(IF(AQ38="1",BI38,0),2)</f>
        <v>0</v>
      </c>
      <c r="AD38" s="29">
        <f>ROUND(IF(AQ38="7",BH38,0),2)</f>
        <v>0</v>
      </c>
      <c r="AE38" s="29">
        <f>ROUND(IF(AQ38="7",BI38,0),2)</f>
        <v>0</v>
      </c>
      <c r="AF38" s="29">
        <f>ROUND(IF(AQ38="2",BH38,0),2)</f>
        <v>0</v>
      </c>
      <c r="AG38" s="29">
        <f>ROUND(IF(AQ38="2",BI38,0),2)</f>
        <v>0</v>
      </c>
      <c r="AH38" s="29">
        <f>ROUND(IF(AQ38="0",BJ38,0),2)</f>
        <v>0</v>
      </c>
      <c r="AI38" s="12" t="s">
        <v>53</v>
      </c>
      <c r="AJ38" s="29">
        <f>IF(AN38=0,L38,0)</f>
        <v>0</v>
      </c>
      <c r="AK38" s="29">
        <f>IF(AN38=12,L38,0)</f>
        <v>0</v>
      </c>
      <c r="AL38" s="29">
        <f>IF(AN38=21,L38,0)</f>
        <v>0</v>
      </c>
      <c r="AN38" s="29">
        <v>21</v>
      </c>
      <c r="AO38" s="29">
        <f>H38*1</f>
        <v>0</v>
      </c>
      <c r="AP38" s="29">
        <f>H38*(1-1)</f>
        <v>0</v>
      </c>
      <c r="AQ38" s="31" t="s">
        <v>60</v>
      </c>
      <c r="AV38" s="29">
        <f>ROUND(AW38+AX38,2)</f>
        <v>0</v>
      </c>
      <c r="AW38" s="29">
        <f>ROUND(G38*AO38,2)</f>
        <v>0</v>
      </c>
      <c r="AX38" s="29">
        <f>ROUND(G38*AP38,2)</f>
        <v>0</v>
      </c>
      <c r="AY38" s="31" t="s">
        <v>61</v>
      </c>
      <c r="AZ38" s="31" t="s">
        <v>62</v>
      </c>
      <c r="BA38" s="12" t="s">
        <v>63</v>
      </c>
      <c r="BC38" s="29">
        <f>AW38+AX38</f>
        <v>0</v>
      </c>
      <c r="BD38" s="29">
        <f>H38/(100-BE38)*100</f>
        <v>0</v>
      </c>
      <c r="BE38" s="29">
        <v>0</v>
      </c>
      <c r="BF38" s="29">
        <f>O38</f>
        <v>1.17E-2</v>
      </c>
      <c r="BH38" s="29">
        <f>G38*AO38</f>
        <v>0</v>
      </c>
      <c r="BI38" s="29">
        <f>G38*AP38</f>
        <v>0</v>
      </c>
      <c r="BJ38" s="29">
        <f>G38*H38</f>
        <v>0</v>
      </c>
      <c r="BK38" s="31" t="s">
        <v>64</v>
      </c>
      <c r="BL38" s="29">
        <v>725</v>
      </c>
      <c r="BW38" s="29">
        <f>I38</f>
        <v>21</v>
      </c>
      <c r="BX38" s="4" t="s">
        <v>87</v>
      </c>
    </row>
    <row r="39" spans="1:76" ht="14.4" x14ac:dyDescent="0.3">
      <c r="A39" s="32"/>
      <c r="D39" s="33" t="s">
        <v>57</v>
      </c>
      <c r="E39" s="33" t="s">
        <v>52</v>
      </c>
      <c r="G39" s="34">
        <v>1</v>
      </c>
      <c r="P39" s="35"/>
    </row>
    <row r="40" spans="1:76" ht="14.4" x14ac:dyDescent="0.3">
      <c r="A40" s="2" t="s">
        <v>88</v>
      </c>
      <c r="B40" s="3" t="s">
        <v>53</v>
      </c>
      <c r="C40" s="3" t="s">
        <v>578</v>
      </c>
      <c r="D40" s="104" t="s">
        <v>662</v>
      </c>
      <c r="E40" s="101"/>
      <c r="F40" s="3" t="s">
        <v>59</v>
      </c>
      <c r="G40" s="29">
        <v>2</v>
      </c>
      <c r="H40" s="94"/>
      <c r="I40" s="30">
        <v>21</v>
      </c>
      <c r="J40" s="29">
        <f>ROUND(G40*AO40,2)</f>
        <v>0</v>
      </c>
      <c r="K40" s="29">
        <f>ROUND(G40*AP40,2)</f>
        <v>0</v>
      </c>
      <c r="L40" s="29">
        <f>ROUND(G40*H40,2)</f>
        <v>0</v>
      </c>
      <c r="M40" s="29">
        <f>L40*(1+BW40/100)</f>
        <v>0</v>
      </c>
      <c r="N40" s="29">
        <v>1.17E-2</v>
      </c>
      <c r="O40" s="29">
        <f>G40*N40</f>
        <v>2.3400000000000001E-2</v>
      </c>
      <c r="P40" s="74"/>
      <c r="Z40" s="29">
        <f>ROUND(IF(AQ40="5",BJ40,0),2)</f>
        <v>0</v>
      </c>
      <c r="AB40" s="29">
        <f>ROUND(IF(AQ40="1",BH40,0),2)</f>
        <v>0</v>
      </c>
      <c r="AC40" s="29">
        <f>ROUND(IF(AQ40="1",BI40,0),2)</f>
        <v>0</v>
      </c>
      <c r="AD40" s="29">
        <f>ROUND(IF(AQ40="7",BH40,0),2)</f>
        <v>0</v>
      </c>
      <c r="AE40" s="29">
        <f>ROUND(IF(AQ40="7",BI40,0),2)</f>
        <v>0</v>
      </c>
      <c r="AF40" s="29">
        <f>ROUND(IF(AQ40="2",BH40,0),2)</f>
        <v>0</v>
      </c>
      <c r="AG40" s="29">
        <f>ROUND(IF(AQ40="2",BI40,0),2)</f>
        <v>0</v>
      </c>
      <c r="AH40" s="29">
        <f>ROUND(IF(AQ40="0",BJ40,0),2)</f>
        <v>0</v>
      </c>
      <c r="AI40" s="12" t="s">
        <v>53</v>
      </c>
      <c r="AJ40" s="29">
        <f>IF(AN40=0,L40,0)</f>
        <v>0</v>
      </c>
      <c r="AK40" s="29">
        <f>IF(AN40=12,L40,0)</f>
        <v>0</v>
      </c>
      <c r="AL40" s="29">
        <f>IF(AN40=21,L40,0)</f>
        <v>0</v>
      </c>
      <c r="AN40" s="29">
        <v>21</v>
      </c>
      <c r="AO40" s="29">
        <f>H40*1</f>
        <v>0</v>
      </c>
      <c r="AP40" s="29">
        <f>H40*(1-1)</f>
        <v>0</v>
      </c>
      <c r="AQ40" s="31" t="s">
        <v>60</v>
      </c>
      <c r="AV40" s="29">
        <f>ROUND(AW40+AX40,2)</f>
        <v>0</v>
      </c>
      <c r="AW40" s="29">
        <f>ROUND(G40*AO40,2)</f>
        <v>0</v>
      </c>
      <c r="AX40" s="29">
        <f>ROUND(G40*AP40,2)</f>
        <v>0</v>
      </c>
      <c r="AY40" s="31" t="s">
        <v>61</v>
      </c>
      <c r="AZ40" s="31" t="s">
        <v>62</v>
      </c>
      <c r="BA40" s="12" t="s">
        <v>63</v>
      </c>
      <c r="BC40" s="29">
        <f>AW40+AX40</f>
        <v>0</v>
      </c>
      <c r="BD40" s="29">
        <f>H40/(100-BE40)*100</f>
        <v>0</v>
      </c>
      <c r="BE40" s="29">
        <v>0</v>
      </c>
      <c r="BF40" s="29">
        <f>O40</f>
        <v>2.3400000000000001E-2</v>
      </c>
      <c r="BH40" s="29">
        <f>G40*AO40</f>
        <v>0</v>
      </c>
      <c r="BI40" s="29">
        <f>G40*AP40</f>
        <v>0</v>
      </c>
      <c r="BJ40" s="29">
        <f>G40*H40</f>
        <v>0</v>
      </c>
      <c r="BK40" s="31" t="s">
        <v>64</v>
      </c>
      <c r="BL40" s="29">
        <v>725</v>
      </c>
      <c r="BW40" s="29">
        <f>I40</f>
        <v>21</v>
      </c>
      <c r="BX40" s="4" t="s">
        <v>89</v>
      </c>
    </row>
    <row r="41" spans="1:76" ht="14.4" x14ac:dyDescent="0.3">
      <c r="A41" s="32"/>
      <c r="D41" s="33" t="s">
        <v>66</v>
      </c>
      <c r="E41" s="33" t="s">
        <v>52</v>
      </c>
      <c r="G41" s="34">
        <v>2</v>
      </c>
      <c r="P41" s="35"/>
    </row>
    <row r="42" spans="1:76" ht="26.4" x14ac:dyDescent="0.3">
      <c r="A42" s="2" t="s">
        <v>90</v>
      </c>
      <c r="B42" s="3" t="s">
        <v>53</v>
      </c>
      <c r="C42" s="3" t="s">
        <v>579</v>
      </c>
      <c r="D42" s="104" t="s">
        <v>663</v>
      </c>
      <c r="E42" s="101"/>
      <c r="F42" s="3" t="s">
        <v>59</v>
      </c>
      <c r="G42" s="29">
        <v>1</v>
      </c>
      <c r="H42" s="94"/>
      <c r="I42" s="30">
        <v>21</v>
      </c>
      <c r="J42" s="29">
        <f>ROUND(G42*AO42,2)</f>
        <v>0</v>
      </c>
      <c r="K42" s="29">
        <f>ROUND(G42*AP42,2)</f>
        <v>0</v>
      </c>
      <c r="L42" s="29">
        <f>ROUND(G42*H42,2)</f>
        <v>0</v>
      </c>
      <c r="M42" s="29">
        <f>L42*(1+BW42/100)</f>
        <v>0</v>
      </c>
      <c r="N42" s="29">
        <v>1.17E-2</v>
      </c>
      <c r="O42" s="29">
        <f>G42*N42</f>
        <v>1.17E-2</v>
      </c>
      <c r="P42" s="74"/>
      <c r="Z42" s="29">
        <f>ROUND(IF(AQ42="5",BJ42,0),2)</f>
        <v>0</v>
      </c>
      <c r="AB42" s="29">
        <f>ROUND(IF(AQ42="1",BH42,0),2)</f>
        <v>0</v>
      </c>
      <c r="AC42" s="29">
        <f>ROUND(IF(AQ42="1",BI42,0),2)</f>
        <v>0</v>
      </c>
      <c r="AD42" s="29">
        <f>ROUND(IF(AQ42="7",BH42,0),2)</f>
        <v>0</v>
      </c>
      <c r="AE42" s="29">
        <f>ROUND(IF(AQ42="7",BI42,0),2)</f>
        <v>0</v>
      </c>
      <c r="AF42" s="29">
        <f>ROUND(IF(AQ42="2",BH42,0),2)</f>
        <v>0</v>
      </c>
      <c r="AG42" s="29">
        <f>ROUND(IF(AQ42="2",BI42,0),2)</f>
        <v>0</v>
      </c>
      <c r="AH42" s="29">
        <f>ROUND(IF(AQ42="0",BJ42,0),2)</f>
        <v>0</v>
      </c>
      <c r="AI42" s="12" t="s">
        <v>53</v>
      </c>
      <c r="AJ42" s="29">
        <f>IF(AN42=0,L42,0)</f>
        <v>0</v>
      </c>
      <c r="AK42" s="29">
        <f>IF(AN42=12,L42,0)</f>
        <v>0</v>
      </c>
      <c r="AL42" s="29">
        <f>IF(AN42=21,L42,0)</f>
        <v>0</v>
      </c>
      <c r="AN42" s="29">
        <v>21</v>
      </c>
      <c r="AO42" s="29">
        <f>H42*1</f>
        <v>0</v>
      </c>
      <c r="AP42" s="29">
        <f>H42*(1-1)</f>
        <v>0</v>
      </c>
      <c r="AQ42" s="31" t="s">
        <v>60</v>
      </c>
      <c r="AV42" s="29">
        <f>ROUND(AW42+AX42,2)</f>
        <v>0</v>
      </c>
      <c r="AW42" s="29">
        <f>ROUND(G42*AO42,2)</f>
        <v>0</v>
      </c>
      <c r="AX42" s="29">
        <f>ROUND(G42*AP42,2)</f>
        <v>0</v>
      </c>
      <c r="AY42" s="31" t="s">
        <v>61</v>
      </c>
      <c r="AZ42" s="31" t="s">
        <v>62</v>
      </c>
      <c r="BA42" s="12" t="s">
        <v>63</v>
      </c>
      <c r="BC42" s="29">
        <f>AW42+AX42</f>
        <v>0</v>
      </c>
      <c r="BD42" s="29">
        <f>H42/(100-BE42)*100</f>
        <v>0</v>
      </c>
      <c r="BE42" s="29">
        <v>0</v>
      </c>
      <c r="BF42" s="29">
        <f>O42</f>
        <v>1.17E-2</v>
      </c>
      <c r="BH42" s="29">
        <f>G42*AO42</f>
        <v>0</v>
      </c>
      <c r="BI42" s="29">
        <f>G42*AP42</f>
        <v>0</v>
      </c>
      <c r="BJ42" s="29">
        <f>G42*H42</f>
        <v>0</v>
      </c>
      <c r="BK42" s="31" t="s">
        <v>64</v>
      </c>
      <c r="BL42" s="29">
        <v>725</v>
      </c>
      <c r="BW42" s="29">
        <f>I42</f>
        <v>21</v>
      </c>
      <c r="BX42" s="4" t="s">
        <v>91</v>
      </c>
    </row>
    <row r="43" spans="1:76" ht="14.4" x14ac:dyDescent="0.3">
      <c r="A43" s="32"/>
      <c r="D43" s="33" t="s">
        <v>57</v>
      </c>
      <c r="E43" s="33" t="s">
        <v>52</v>
      </c>
      <c r="G43" s="34">
        <v>1</v>
      </c>
      <c r="P43" s="35"/>
    </row>
    <row r="44" spans="1:76" ht="26.4" x14ac:dyDescent="0.3">
      <c r="A44" s="2" t="s">
        <v>92</v>
      </c>
      <c r="B44" s="3" t="s">
        <v>53</v>
      </c>
      <c r="C44" s="3" t="s">
        <v>93</v>
      </c>
      <c r="D44" s="104" t="s">
        <v>94</v>
      </c>
      <c r="E44" s="101"/>
      <c r="F44" s="3" t="s">
        <v>95</v>
      </c>
      <c r="G44" s="29">
        <v>60</v>
      </c>
      <c r="H44" s="94"/>
      <c r="I44" s="30">
        <v>21</v>
      </c>
      <c r="J44" s="29">
        <f>ROUND(G44*AO44,2)</f>
        <v>0</v>
      </c>
      <c r="K44" s="29">
        <f>ROUND(G44*AP44,2)</f>
        <v>0</v>
      </c>
      <c r="L44" s="29">
        <f>ROUND(G44*H44,2)</f>
        <v>0</v>
      </c>
      <c r="M44" s="29">
        <f>L44*(1+BW44/100)</f>
        <v>0</v>
      </c>
      <c r="N44" s="29">
        <v>0</v>
      </c>
      <c r="O44" s="29">
        <f>G44*N44</f>
        <v>0</v>
      </c>
      <c r="P44" s="74"/>
      <c r="Z44" s="29">
        <f>ROUND(IF(AQ44="5",BJ44,0),2)</f>
        <v>0</v>
      </c>
      <c r="AB44" s="29">
        <f>ROUND(IF(AQ44="1",BH44,0),2)</f>
        <v>0</v>
      </c>
      <c r="AC44" s="29">
        <f>ROUND(IF(AQ44="1",BI44,0),2)</f>
        <v>0</v>
      </c>
      <c r="AD44" s="29">
        <f>ROUND(IF(AQ44="7",BH44,0),2)</f>
        <v>0</v>
      </c>
      <c r="AE44" s="29">
        <f>ROUND(IF(AQ44="7",BI44,0),2)</f>
        <v>0</v>
      </c>
      <c r="AF44" s="29">
        <f>ROUND(IF(AQ44="2",BH44,0),2)</f>
        <v>0</v>
      </c>
      <c r="AG44" s="29">
        <f>ROUND(IF(AQ44="2",BI44,0),2)</f>
        <v>0</v>
      </c>
      <c r="AH44" s="29">
        <f>ROUND(IF(AQ44="0",BJ44,0),2)</f>
        <v>0</v>
      </c>
      <c r="AI44" s="12" t="s">
        <v>53</v>
      </c>
      <c r="AJ44" s="29">
        <f>IF(AN44=0,L44,0)</f>
        <v>0</v>
      </c>
      <c r="AK44" s="29">
        <f>IF(AN44=12,L44,0)</f>
        <v>0</v>
      </c>
      <c r="AL44" s="29">
        <f>IF(AN44=21,L44,0)</f>
        <v>0</v>
      </c>
      <c r="AN44" s="29">
        <v>21</v>
      </c>
      <c r="AO44" s="29">
        <f>H44*0</f>
        <v>0</v>
      </c>
      <c r="AP44" s="29">
        <f>H44*(1-0)</f>
        <v>0</v>
      </c>
      <c r="AQ44" s="31" t="s">
        <v>60</v>
      </c>
      <c r="AV44" s="29">
        <f>ROUND(AW44+AX44,2)</f>
        <v>0</v>
      </c>
      <c r="AW44" s="29">
        <f>ROUND(G44*AO44,2)</f>
        <v>0</v>
      </c>
      <c r="AX44" s="29">
        <f>ROUND(G44*AP44,2)</f>
        <v>0</v>
      </c>
      <c r="AY44" s="31" t="s">
        <v>61</v>
      </c>
      <c r="AZ44" s="31" t="s">
        <v>62</v>
      </c>
      <c r="BA44" s="12" t="s">
        <v>63</v>
      </c>
      <c r="BC44" s="29">
        <f>AW44+AX44</f>
        <v>0</v>
      </c>
      <c r="BD44" s="29">
        <f>H44/(100-BE44)*100</f>
        <v>0</v>
      </c>
      <c r="BE44" s="29">
        <v>0</v>
      </c>
      <c r="BF44" s="29">
        <f>O44</f>
        <v>0</v>
      </c>
      <c r="BH44" s="29">
        <f>G44*AO44</f>
        <v>0</v>
      </c>
      <c r="BI44" s="29">
        <f>G44*AP44</f>
        <v>0</v>
      </c>
      <c r="BJ44" s="29">
        <f>G44*H44</f>
        <v>0</v>
      </c>
      <c r="BK44" s="31" t="s">
        <v>96</v>
      </c>
      <c r="BL44" s="29">
        <v>725</v>
      </c>
      <c r="BW44" s="29">
        <f>I44</f>
        <v>21</v>
      </c>
      <c r="BX44" s="4" t="s">
        <v>94</v>
      </c>
    </row>
    <row r="45" spans="1:76" ht="14.4" x14ac:dyDescent="0.3">
      <c r="A45" s="32"/>
      <c r="D45" s="33" t="s">
        <v>97</v>
      </c>
      <c r="E45" s="33" t="s">
        <v>52</v>
      </c>
      <c r="G45" s="34">
        <v>60</v>
      </c>
      <c r="P45" s="35"/>
    </row>
    <row r="46" spans="1:76" ht="26.4" x14ac:dyDescent="0.3">
      <c r="A46" s="2" t="s">
        <v>98</v>
      </c>
      <c r="B46" s="3" t="s">
        <v>53</v>
      </c>
      <c r="C46" s="3" t="s">
        <v>99</v>
      </c>
      <c r="D46" s="164" t="s">
        <v>563</v>
      </c>
      <c r="E46" s="101"/>
      <c r="F46" s="3"/>
      <c r="G46" s="29"/>
      <c r="H46" s="95"/>
      <c r="I46" s="30"/>
      <c r="J46" s="29"/>
      <c r="K46" s="29"/>
      <c r="L46" s="29"/>
      <c r="M46" s="29"/>
      <c r="N46" s="29"/>
      <c r="O46" s="29"/>
      <c r="P46" s="74"/>
      <c r="Z46" s="29">
        <f>ROUND(IF(AQ46="5",BJ46,0),2)</f>
        <v>0</v>
      </c>
      <c r="AB46" s="29">
        <f>ROUND(IF(AQ46="1",BH46,0),2)</f>
        <v>0</v>
      </c>
      <c r="AC46" s="29">
        <f>ROUND(IF(AQ46="1",BI46,0),2)</f>
        <v>0</v>
      </c>
      <c r="AD46" s="29">
        <f>ROUND(IF(AQ46="7",BH46,0),2)</f>
        <v>0</v>
      </c>
      <c r="AE46" s="29">
        <f>ROUND(IF(AQ46="7",BI46,0),2)</f>
        <v>0</v>
      </c>
      <c r="AF46" s="29">
        <f>ROUND(IF(AQ46="2",BH46,0),2)</f>
        <v>0</v>
      </c>
      <c r="AG46" s="29">
        <f>ROUND(IF(AQ46="2",BI46,0),2)</f>
        <v>0</v>
      </c>
      <c r="AH46" s="29">
        <f>ROUND(IF(AQ46="0",BJ46,0),2)</f>
        <v>0</v>
      </c>
      <c r="AI46" s="12" t="s">
        <v>53</v>
      </c>
      <c r="AJ46" s="29">
        <f>IF(AN46=0,L46,0)</f>
        <v>0</v>
      </c>
      <c r="AK46" s="29">
        <f>IF(AN46=12,L46,0)</f>
        <v>0</v>
      </c>
      <c r="AL46" s="29">
        <f>IF(AN46=21,L46,0)</f>
        <v>0</v>
      </c>
      <c r="AN46" s="29">
        <v>21</v>
      </c>
      <c r="AO46" s="29">
        <f>H46*0</f>
        <v>0</v>
      </c>
      <c r="AP46" s="29">
        <f>H46*(1-0)</f>
        <v>0</v>
      </c>
      <c r="AQ46" s="31" t="s">
        <v>60</v>
      </c>
      <c r="AV46" s="29">
        <f>ROUND(AW46+AX46,2)</f>
        <v>0</v>
      </c>
      <c r="AW46" s="29">
        <f>ROUND(G46*AO46,2)</f>
        <v>0</v>
      </c>
      <c r="AX46" s="29">
        <f>ROUND(G46*AP46,2)</f>
        <v>0</v>
      </c>
      <c r="AY46" s="31" t="s">
        <v>61</v>
      </c>
      <c r="AZ46" s="31" t="s">
        <v>62</v>
      </c>
      <c r="BA46" s="12" t="s">
        <v>63</v>
      </c>
      <c r="BC46" s="29">
        <f>AW46+AX46</f>
        <v>0</v>
      </c>
      <c r="BD46" s="29">
        <f>H46/(100-BE46)*100</f>
        <v>0</v>
      </c>
      <c r="BE46" s="29">
        <v>0</v>
      </c>
      <c r="BF46" s="29">
        <f>O46</f>
        <v>0</v>
      </c>
      <c r="BH46" s="29">
        <f>G46*AO46</f>
        <v>0</v>
      </c>
      <c r="BI46" s="29">
        <f>G46*AP46</f>
        <v>0</v>
      </c>
      <c r="BJ46" s="29">
        <f>G46*H46</f>
        <v>0</v>
      </c>
      <c r="BK46" s="31" t="s">
        <v>96</v>
      </c>
      <c r="BL46" s="29">
        <v>725</v>
      </c>
      <c r="BW46" s="29">
        <f>I46</f>
        <v>0</v>
      </c>
      <c r="BX46" s="4" t="s">
        <v>100</v>
      </c>
    </row>
    <row r="47" spans="1:76" ht="14.4" x14ac:dyDescent="0.3">
      <c r="A47" s="32"/>
      <c r="D47" s="33"/>
      <c r="E47" s="33"/>
      <c r="G47" s="34"/>
      <c r="P47" s="35"/>
    </row>
    <row r="48" spans="1:76" ht="14.4" x14ac:dyDescent="0.3">
      <c r="A48" s="25" t="s">
        <v>52</v>
      </c>
      <c r="B48" s="26" t="s">
        <v>53</v>
      </c>
      <c r="C48" s="26" t="s">
        <v>101</v>
      </c>
      <c r="D48" s="158" t="s">
        <v>102</v>
      </c>
      <c r="E48" s="159"/>
      <c r="F48" s="27" t="s">
        <v>7</v>
      </c>
      <c r="G48" s="27" t="s">
        <v>7</v>
      </c>
      <c r="H48" s="27" t="s">
        <v>7</v>
      </c>
      <c r="I48" s="27" t="s">
        <v>7</v>
      </c>
      <c r="J48" s="1">
        <f>SUM(J49:J49)</f>
        <v>0</v>
      </c>
      <c r="K48" s="1">
        <f>SUM(K49:K49)</f>
        <v>0</v>
      </c>
      <c r="L48" s="1">
        <f>SUM(L49:L49)</f>
        <v>0</v>
      </c>
      <c r="M48" s="1">
        <f>SUM(M49:M49)</f>
        <v>0</v>
      </c>
      <c r="N48" s="12" t="s">
        <v>52</v>
      </c>
      <c r="O48" s="1">
        <f>SUM(O49:O49)</f>
        <v>0</v>
      </c>
      <c r="P48" s="28"/>
      <c r="AI48" s="12" t="s">
        <v>53</v>
      </c>
      <c r="AS48" s="1">
        <f>SUM(AJ49:AJ49)</f>
        <v>0</v>
      </c>
      <c r="AT48" s="1">
        <f>SUM(AK49:AK49)</f>
        <v>0</v>
      </c>
      <c r="AU48" s="1">
        <f>SUM(AL49:AL49)</f>
        <v>0</v>
      </c>
    </row>
    <row r="49" spans="1:76" ht="14.4" x14ac:dyDescent="0.3">
      <c r="A49" s="2" t="s">
        <v>103</v>
      </c>
      <c r="B49" s="3" t="s">
        <v>53</v>
      </c>
      <c r="C49" s="3" t="s">
        <v>104</v>
      </c>
      <c r="D49" s="104" t="s">
        <v>105</v>
      </c>
      <c r="E49" s="101"/>
      <c r="F49" s="3" t="s">
        <v>106</v>
      </c>
      <c r="G49" s="29">
        <v>1.3580000000000001</v>
      </c>
      <c r="H49" s="94"/>
      <c r="I49" s="30">
        <v>21</v>
      </c>
      <c r="J49" s="29">
        <f>ROUND(G49*AO49,2)</f>
        <v>0</v>
      </c>
      <c r="K49" s="29">
        <f>ROUND(G49*AP49,2)</f>
        <v>0</v>
      </c>
      <c r="L49" s="29">
        <f>ROUND(G49*H49,2)</f>
        <v>0</v>
      </c>
      <c r="M49" s="29">
        <f>L49*(1+BW49/100)</f>
        <v>0</v>
      </c>
      <c r="N49" s="29">
        <v>0</v>
      </c>
      <c r="O49" s="29">
        <f>G49*N49</f>
        <v>0</v>
      </c>
      <c r="P49" s="74"/>
      <c r="Z49" s="29">
        <f>ROUND(IF(AQ49="5",BJ49,0),2)</f>
        <v>0</v>
      </c>
      <c r="AB49" s="29">
        <f>ROUND(IF(AQ49="1",BH49,0),2)</f>
        <v>0</v>
      </c>
      <c r="AC49" s="29">
        <f>ROUND(IF(AQ49="1",BI49,0),2)</f>
        <v>0</v>
      </c>
      <c r="AD49" s="29">
        <f>ROUND(IF(AQ49="7",BH49,0),2)</f>
        <v>0</v>
      </c>
      <c r="AE49" s="29">
        <f>ROUND(IF(AQ49="7",BI49,0),2)</f>
        <v>0</v>
      </c>
      <c r="AF49" s="29">
        <f>ROUND(IF(AQ49="2",BH49,0),2)</f>
        <v>0</v>
      </c>
      <c r="AG49" s="29">
        <f>ROUND(IF(AQ49="2",BI49,0),2)</f>
        <v>0</v>
      </c>
      <c r="AH49" s="29">
        <f>ROUND(IF(AQ49="0",BJ49,0),2)</f>
        <v>0</v>
      </c>
      <c r="AI49" s="12" t="s">
        <v>53</v>
      </c>
      <c r="AJ49" s="29">
        <f>IF(AN49=0,L49,0)</f>
        <v>0</v>
      </c>
      <c r="AK49" s="29">
        <f>IF(AN49=12,L49,0)</f>
        <v>0</v>
      </c>
      <c r="AL49" s="29">
        <f>IF(AN49=21,L49,0)</f>
        <v>0</v>
      </c>
      <c r="AN49" s="29">
        <v>21</v>
      </c>
      <c r="AO49" s="29">
        <f>H49*0</f>
        <v>0</v>
      </c>
      <c r="AP49" s="29">
        <f>H49*(1-0)</f>
        <v>0</v>
      </c>
      <c r="AQ49" s="31" t="s">
        <v>65</v>
      </c>
      <c r="AV49" s="29">
        <f>ROUND(AW49+AX49,2)</f>
        <v>0</v>
      </c>
      <c r="AW49" s="29">
        <f>ROUND(G49*AO49,2)</f>
        <v>0</v>
      </c>
      <c r="AX49" s="29">
        <f>ROUND(G49*AP49,2)</f>
        <v>0</v>
      </c>
      <c r="AY49" s="31" t="s">
        <v>107</v>
      </c>
      <c r="AZ49" s="31" t="s">
        <v>108</v>
      </c>
      <c r="BA49" s="12" t="s">
        <v>63</v>
      </c>
      <c r="BC49" s="29">
        <f>AW49+AX49</f>
        <v>0</v>
      </c>
      <c r="BD49" s="29">
        <f>H49/(100-BE49)*100</f>
        <v>0</v>
      </c>
      <c r="BE49" s="29">
        <v>0</v>
      </c>
      <c r="BF49" s="29">
        <f>O49</f>
        <v>0</v>
      </c>
      <c r="BH49" s="29">
        <f>G49*AO49</f>
        <v>0</v>
      </c>
      <c r="BI49" s="29">
        <f>G49*AP49</f>
        <v>0</v>
      </c>
      <c r="BJ49" s="29">
        <f>G49*H49</f>
        <v>0</v>
      </c>
      <c r="BK49" s="31" t="s">
        <v>96</v>
      </c>
      <c r="BL49" s="29"/>
      <c r="BW49" s="29">
        <f>I49</f>
        <v>21</v>
      </c>
      <c r="BX49" s="4" t="s">
        <v>105</v>
      </c>
    </row>
    <row r="50" spans="1:76" ht="14.4" x14ac:dyDescent="0.3">
      <c r="A50" s="32"/>
      <c r="D50" s="33" t="s">
        <v>109</v>
      </c>
      <c r="E50" s="33" t="s">
        <v>52</v>
      </c>
      <c r="G50" s="34">
        <v>1.3580000000000001</v>
      </c>
      <c r="P50" s="35"/>
    </row>
    <row r="51" spans="1:76" ht="14.4" x14ac:dyDescent="0.3">
      <c r="A51" s="81" t="s">
        <v>52</v>
      </c>
      <c r="B51" s="82" t="s">
        <v>110</v>
      </c>
      <c r="C51" s="82" t="s">
        <v>52</v>
      </c>
      <c r="D51" s="165" t="s">
        <v>111</v>
      </c>
      <c r="E51" s="166"/>
      <c r="F51" s="83" t="s">
        <v>7</v>
      </c>
      <c r="G51" s="83" t="s">
        <v>7</v>
      </c>
      <c r="H51" s="83" t="s">
        <v>7</v>
      </c>
      <c r="I51" s="83" t="s">
        <v>7</v>
      </c>
      <c r="J51" s="84">
        <f>J52+J191+J194</f>
        <v>0</v>
      </c>
      <c r="K51" s="84">
        <f>K52+K191+K194</f>
        <v>0</v>
      </c>
      <c r="L51" s="84">
        <f>L52+L191+L194</f>
        <v>0</v>
      </c>
      <c r="M51" s="84">
        <f>M52+M191+M194</f>
        <v>0</v>
      </c>
      <c r="N51" s="85" t="s">
        <v>52</v>
      </c>
      <c r="O51" s="84">
        <f>O52+O191+O194</f>
        <v>6.1190999999999978</v>
      </c>
      <c r="P51" s="86"/>
    </row>
    <row r="52" spans="1:76" ht="14.4" x14ac:dyDescent="0.3">
      <c r="A52" s="25" t="s">
        <v>52</v>
      </c>
      <c r="B52" s="26" t="s">
        <v>110</v>
      </c>
      <c r="C52" s="26" t="s">
        <v>55</v>
      </c>
      <c r="D52" s="158" t="s">
        <v>56</v>
      </c>
      <c r="E52" s="159"/>
      <c r="F52" s="27" t="s">
        <v>7</v>
      </c>
      <c r="G52" s="27" t="s">
        <v>7</v>
      </c>
      <c r="H52" s="27" t="s">
        <v>7</v>
      </c>
      <c r="I52" s="27" t="s">
        <v>7</v>
      </c>
      <c r="J52" s="1">
        <f>SUM(J53:J189)</f>
        <v>0</v>
      </c>
      <c r="K52" s="1">
        <f>SUM(K53:K189)</f>
        <v>0</v>
      </c>
      <c r="L52" s="1">
        <f>SUM(L53:L189)</f>
        <v>0</v>
      </c>
      <c r="M52" s="1">
        <f>SUM(M53:M189)</f>
        <v>0</v>
      </c>
      <c r="N52" s="12" t="s">
        <v>52</v>
      </c>
      <c r="O52" s="1">
        <f>SUM(O53:O189)</f>
        <v>1.0530000000000013</v>
      </c>
      <c r="P52" s="28"/>
      <c r="AI52" s="12" t="s">
        <v>110</v>
      </c>
      <c r="AS52" s="1">
        <f>SUM(AJ53:AJ189)</f>
        <v>0</v>
      </c>
      <c r="AT52" s="1">
        <f>SUM(AK53:AK189)</f>
        <v>0</v>
      </c>
      <c r="AU52" s="1">
        <f>SUM(AL53:AL189)</f>
        <v>0</v>
      </c>
    </row>
    <row r="53" spans="1:76" ht="26.4" x14ac:dyDescent="0.3">
      <c r="A53" s="2" t="s">
        <v>112</v>
      </c>
      <c r="B53" s="3" t="s">
        <v>110</v>
      </c>
      <c r="C53" s="3" t="s">
        <v>580</v>
      </c>
      <c r="D53" s="104" t="s">
        <v>664</v>
      </c>
      <c r="E53" s="101"/>
      <c r="F53" s="3" t="s">
        <v>59</v>
      </c>
      <c r="G53" s="29">
        <v>1</v>
      </c>
      <c r="H53" s="94"/>
      <c r="I53" s="30">
        <v>21</v>
      </c>
      <c r="J53" s="29">
        <f>ROUND(G53*AO53,2)</f>
        <v>0</v>
      </c>
      <c r="K53" s="29">
        <f>ROUND(G53*AP53,2)</f>
        <v>0</v>
      </c>
      <c r="L53" s="29">
        <f>ROUND(G53*H53,2)</f>
        <v>0</v>
      </c>
      <c r="M53" s="29">
        <f>L53*(1+BW53/100)</f>
        <v>0</v>
      </c>
      <c r="N53" s="29">
        <v>1.17E-2</v>
      </c>
      <c r="O53" s="29">
        <f>G53*N53</f>
        <v>1.17E-2</v>
      </c>
      <c r="P53" s="74"/>
      <c r="Z53" s="29">
        <f>ROUND(IF(AQ53="5",BJ53,0),2)</f>
        <v>0</v>
      </c>
      <c r="AB53" s="29">
        <f>ROUND(IF(AQ53="1",BH53,0),2)</f>
        <v>0</v>
      </c>
      <c r="AC53" s="29">
        <f>ROUND(IF(AQ53="1",BI53,0),2)</f>
        <v>0</v>
      </c>
      <c r="AD53" s="29">
        <f>ROUND(IF(AQ53="7",BH53,0),2)</f>
        <v>0</v>
      </c>
      <c r="AE53" s="29">
        <f>ROUND(IF(AQ53="7",BI53,0),2)</f>
        <v>0</v>
      </c>
      <c r="AF53" s="29">
        <f>ROUND(IF(AQ53="2",BH53,0),2)</f>
        <v>0</v>
      </c>
      <c r="AG53" s="29">
        <f>ROUND(IF(AQ53="2",BI53,0),2)</f>
        <v>0</v>
      </c>
      <c r="AH53" s="29">
        <f>ROUND(IF(AQ53="0",BJ53,0),2)</f>
        <v>0</v>
      </c>
      <c r="AI53" s="12" t="s">
        <v>110</v>
      </c>
      <c r="AJ53" s="29">
        <f>IF(AN53=0,L53,0)</f>
        <v>0</v>
      </c>
      <c r="AK53" s="29">
        <f>IF(AN53=12,L53,0)</f>
        <v>0</v>
      </c>
      <c r="AL53" s="29">
        <f>IF(AN53=21,L53,0)</f>
        <v>0</v>
      </c>
      <c r="AN53" s="29">
        <v>21</v>
      </c>
      <c r="AO53" s="29">
        <f>H53*1</f>
        <v>0</v>
      </c>
      <c r="AP53" s="29">
        <f>H53*(1-1)</f>
        <v>0</v>
      </c>
      <c r="AQ53" s="31" t="s">
        <v>60</v>
      </c>
      <c r="AV53" s="29">
        <f>ROUND(AW53+AX53,2)</f>
        <v>0</v>
      </c>
      <c r="AW53" s="29">
        <f>ROUND(G53*AO53,2)</f>
        <v>0</v>
      </c>
      <c r="AX53" s="29">
        <f>ROUND(G53*AP53,2)</f>
        <v>0</v>
      </c>
      <c r="AY53" s="31" t="s">
        <v>61</v>
      </c>
      <c r="AZ53" s="31" t="s">
        <v>114</v>
      </c>
      <c r="BA53" s="12" t="s">
        <v>115</v>
      </c>
      <c r="BC53" s="29">
        <f>AW53+AX53</f>
        <v>0</v>
      </c>
      <c r="BD53" s="29">
        <f>H53/(100-BE53)*100</f>
        <v>0</v>
      </c>
      <c r="BE53" s="29">
        <v>0</v>
      </c>
      <c r="BF53" s="29">
        <f>O53</f>
        <v>1.17E-2</v>
      </c>
      <c r="BH53" s="29">
        <f>G53*AO53</f>
        <v>0</v>
      </c>
      <c r="BI53" s="29">
        <f>G53*AP53</f>
        <v>0</v>
      </c>
      <c r="BJ53" s="29">
        <f>G53*H53</f>
        <v>0</v>
      </c>
      <c r="BK53" s="31" t="s">
        <v>64</v>
      </c>
      <c r="BL53" s="29">
        <v>725</v>
      </c>
      <c r="BW53" s="29">
        <f>I53</f>
        <v>21</v>
      </c>
      <c r="BX53" s="4" t="s">
        <v>113</v>
      </c>
    </row>
    <row r="54" spans="1:76" ht="14.4" x14ac:dyDescent="0.3">
      <c r="A54" s="2" t="s">
        <v>116</v>
      </c>
      <c r="B54" s="3" t="s">
        <v>110</v>
      </c>
      <c r="C54" s="3" t="s">
        <v>581</v>
      </c>
      <c r="D54" s="104" t="s">
        <v>699</v>
      </c>
      <c r="E54" s="101"/>
      <c r="F54" s="3" t="s">
        <v>59</v>
      </c>
      <c r="G54" s="29">
        <v>2</v>
      </c>
      <c r="H54" s="94"/>
      <c r="I54" s="30">
        <v>21</v>
      </c>
      <c r="J54" s="29">
        <f>ROUND(G54*AO54,2)</f>
        <v>0</v>
      </c>
      <c r="K54" s="29">
        <f>ROUND(G54*AP54,2)</f>
        <v>0</v>
      </c>
      <c r="L54" s="29">
        <f>ROUND(G54*H54,2)</f>
        <v>0</v>
      </c>
      <c r="M54" s="29">
        <f>L54*(1+BW54/100)</f>
        <v>0</v>
      </c>
      <c r="N54" s="29">
        <v>1.17E-2</v>
      </c>
      <c r="O54" s="29">
        <f>G54*N54</f>
        <v>2.3400000000000001E-2</v>
      </c>
      <c r="P54" s="74"/>
      <c r="Z54" s="29">
        <f>ROUND(IF(AQ54="5",BJ54,0),2)</f>
        <v>0</v>
      </c>
      <c r="AB54" s="29">
        <f>ROUND(IF(AQ54="1",BH54,0),2)</f>
        <v>0</v>
      </c>
      <c r="AC54" s="29">
        <f>ROUND(IF(AQ54="1",BI54,0),2)</f>
        <v>0</v>
      </c>
      <c r="AD54" s="29">
        <f>ROUND(IF(AQ54="7",BH54,0),2)</f>
        <v>0</v>
      </c>
      <c r="AE54" s="29">
        <f>ROUND(IF(AQ54="7",BI54,0),2)</f>
        <v>0</v>
      </c>
      <c r="AF54" s="29">
        <f>ROUND(IF(AQ54="2",BH54,0),2)</f>
        <v>0</v>
      </c>
      <c r="AG54" s="29">
        <f>ROUND(IF(AQ54="2",BI54,0),2)</f>
        <v>0</v>
      </c>
      <c r="AH54" s="29">
        <f>ROUND(IF(AQ54="0",BJ54,0),2)</f>
        <v>0</v>
      </c>
      <c r="AI54" s="12" t="s">
        <v>110</v>
      </c>
      <c r="AJ54" s="29">
        <f>IF(AN54=0,L54,0)</f>
        <v>0</v>
      </c>
      <c r="AK54" s="29">
        <f>IF(AN54=12,L54,0)</f>
        <v>0</v>
      </c>
      <c r="AL54" s="29">
        <f>IF(AN54=21,L54,0)</f>
        <v>0</v>
      </c>
      <c r="AN54" s="29">
        <v>21</v>
      </c>
      <c r="AO54" s="29">
        <f>H54*1</f>
        <v>0</v>
      </c>
      <c r="AP54" s="29">
        <f>H54*(1-1)</f>
        <v>0</v>
      </c>
      <c r="AQ54" s="31" t="s">
        <v>60</v>
      </c>
      <c r="AV54" s="29">
        <f>ROUND(AW54+AX54,2)</f>
        <v>0</v>
      </c>
      <c r="AW54" s="29">
        <f>ROUND(G54*AO54,2)</f>
        <v>0</v>
      </c>
      <c r="AX54" s="29">
        <f>ROUND(G54*AP54,2)</f>
        <v>0</v>
      </c>
      <c r="AY54" s="31" t="s">
        <v>61</v>
      </c>
      <c r="AZ54" s="31" t="s">
        <v>114</v>
      </c>
      <c r="BA54" s="12" t="s">
        <v>115</v>
      </c>
      <c r="BC54" s="29">
        <f>AW54+AX54</f>
        <v>0</v>
      </c>
      <c r="BD54" s="29">
        <f>H54/(100-BE54)*100</f>
        <v>0</v>
      </c>
      <c r="BE54" s="29">
        <v>0</v>
      </c>
      <c r="BF54" s="29">
        <f>O54</f>
        <v>2.3400000000000001E-2</v>
      </c>
      <c r="BH54" s="29">
        <f>G54*AO54</f>
        <v>0</v>
      </c>
      <c r="BI54" s="29">
        <f>G54*AP54</f>
        <v>0</v>
      </c>
      <c r="BJ54" s="29">
        <f>G54*H54</f>
        <v>0</v>
      </c>
      <c r="BK54" s="31" t="s">
        <v>64</v>
      </c>
      <c r="BL54" s="29">
        <v>725</v>
      </c>
      <c r="BW54" s="29">
        <f>I54</f>
        <v>21</v>
      </c>
      <c r="BX54" s="4" t="s">
        <v>117</v>
      </c>
    </row>
    <row r="55" spans="1:76" ht="26.4" x14ac:dyDescent="0.3">
      <c r="A55" s="2" t="s">
        <v>118</v>
      </c>
      <c r="B55" s="3" t="s">
        <v>110</v>
      </c>
      <c r="C55" s="3" t="s">
        <v>582</v>
      </c>
      <c r="D55" s="104" t="s">
        <v>665</v>
      </c>
      <c r="E55" s="101"/>
      <c r="F55" s="3" t="s">
        <v>59</v>
      </c>
      <c r="G55" s="29">
        <v>1</v>
      </c>
      <c r="H55" s="94"/>
      <c r="I55" s="30">
        <v>21</v>
      </c>
      <c r="J55" s="29">
        <f>ROUND(G55*AO55,2)</f>
        <v>0</v>
      </c>
      <c r="K55" s="29">
        <f>ROUND(G55*AP55,2)</f>
        <v>0</v>
      </c>
      <c r="L55" s="29">
        <f>ROUND(G55*H55,2)</f>
        <v>0</v>
      </c>
      <c r="M55" s="29">
        <f>L55*(1+BW55/100)</f>
        <v>0</v>
      </c>
      <c r="N55" s="29">
        <v>1.17E-2</v>
      </c>
      <c r="O55" s="29">
        <f>G55*N55</f>
        <v>1.17E-2</v>
      </c>
      <c r="P55" s="74"/>
      <c r="Z55" s="29">
        <f>ROUND(IF(AQ55="5",BJ55,0),2)</f>
        <v>0</v>
      </c>
      <c r="AB55" s="29">
        <f>ROUND(IF(AQ55="1",BH55,0),2)</f>
        <v>0</v>
      </c>
      <c r="AC55" s="29">
        <f>ROUND(IF(AQ55="1",BI55,0),2)</f>
        <v>0</v>
      </c>
      <c r="AD55" s="29">
        <f>ROUND(IF(AQ55="7",BH55,0),2)</f>
        <v>0</v>
      </c>
      <c r="AE55" s="29">
        <f>ROUND(IF(AQ55="7",BI55,0),2)</f>
        <v>0</v>
      </c>
      <c r="AF55" s="29">
        <f>ROUND(IF(AQ55="2",BH55,0),2)</f>
        <v>0</v>
      </c>
      <c r="AG55" s="29">
        <f>ROUND(IF(AQ55="2",BI55,0),2)</f>
        <v>0</v>
      </c>
      <c r="AH55" s="29">
        <f>ROUND(IF(AQ55="0",BJ55,0),2)</f>
        <v>0</v>
      </c>
      <c r="AI55" s="12" t="s">
        <v>110</v>
      </c>
      <c r="AJ55" s="29">
        <f>IF(AN55=0,L55,0)</f>
        <v>0</v>
      </c>
      <c r="AK55" s="29">
        <f>IF(AN55=12,L55,0)</f>
        <v>0</v>
      </c>
      <c r="AL55" s="29">
        <f>IF(AN55=21,L55,0)</f>
        <v>0</v>
      </c>
      <c r="AN55" s="29">
        <v>21</v>
      </c>
      <c r="AO55" s="29">
        <f>H55*1</f>
        <v>0</v>
      </c>
      <c r="AP55" s="29">
        <f>H55*(1-1)</f>
        <v>0</v>
      </c>
      <c r="AQ55" s="31" t="s">
        <v>60</v>
      </c>
      <c r="AV55" s="29">
        <f>ROUND(AW55+AX55,2)</f>
        <v>0</v>
      </c>
      <c r="AW55" s="29">
        <f>ROUND(G55*AO55,2)</f>
        <v>0</v>
      </c>
      <c r="AX55" s="29">
        <f>ROUND(G55*AP55,2)</f>
        <v>0</v>
      </c>
      <c r="AY55" s="31" t="s">
        <v>61</v>
      </c>
      <c r="AZ55" s="31" t="s">
        <v>114</v>
      </c>
      <c r="BA55" s="12" t="s">
        <v>115</v>
      </c>
      <c r="BC55" s="29">
        <f>AW55+AX55</f>
        <v>0</v>
      </c>
      <c r="BD55" s="29">
        <f>H55/(100-BE55)*100</f>
        <v>0</v>
      </c>
      <c r="BE55" s="29">
        <v>0</v>
      </c>
      <c r="BF55" s="29">
        <f>O55</f>
        <v>1.17E-2</v>
      </c>
      <c r="BH55" s="29">
        <f>G55*AO55</f>
        <v>0</v>
      </c>
      <c r="BI55" s="29">
        <f>G55*AP55</f>
        <v>0</v>
      </c>
      <c r="BJ55" s="29">
        <f>G55*H55</f>
        <v>0</v>
      </c>
      <c r="BK55" s="31" t="s">
        <v>64</v>
      </c>
      <c r="BL55" s="29">
        <v>725</v>
      </c>
      <c r="BW55" s="29">
        <f>I55</f>
        <v>21</v>
      </c>
      <c r="BX55" s="4" t="s">
        <v>119</v>
      </c>
    </row>
    <row r="56" spans="1:76" ht="26.4" x14ac:dyDescent="0.3">
      <c r="A56" s="2" t="s">
        <v>120</v>
      </c>
      <c r="B56" s="3" t="s">
        <v>110</v>
      </c>
      <c r="C56" s="3" t="s">
        <v>583</v>
      </c>
      <c r="D56" s="104" t="s">
        <v>666</v>
      </c>
      <c r="E56" s="101"/>
      <c r="F56" s="3" t="s">
        <v>59</v>
      </c>
      <c r="G56" s="29">
        <v>1</v>
      </c>
      <c r="H56" s="94"/>
      <c r="I56" s="30">
        <v>21</v>
      </c>
      <c r="J56" s="29">
        <f>ROUND(G56*AO56,2)</f>
        <v>0</v>
      </c>
      <c r="K56" s="29">
        <f>ROUND(G56*AP56,2)</f>
        <v>0</v>
      </c>
      <c r="L56" s="29">
        <f>ROUND(G56*H56,2)</f>
        <v>0</v>
      </c>
      <c r="M56" s="29">
        <f>L56*(1+BW56/100)</f>
        <v>0</v>
      </c>
      <c r="N56" s="29">
        <v>1.17E-2</v>
      </c>
      <c r="O56" s="29">
        <f>G56*N56</f>
        <v>1.17E-2</v>
      </c>
      <c r="P56" s="74"/>
      <c r="Z56" s="29">
        <f>ROUND(IF(AQ56="5",BJ56,0),2)</f>
        <v>0</v>
      </c>
      <c r="AB56" s="29">
        <f>ROUND(IF(AQ56="1",BH56,0),2)</f>
        <v>0</v>
      </c>
      <c r="AC56" s="29">
        <f>ROUND(IF(AQ56="1",BI56,0),2)</f>
        <v>0</v>
      </c>
      <c r="AD56" s="29">
        <f>ROUND(IF(AQ56="7",BH56,0),2)</f>
        <v>0</v>
      </c>
      <c r="AE56" s="29">
        <f>ROUND(IF(AQ56="7",BI56,0),2)</f>
        <v>0</v>
      </c>
      <c r="AF56" s="29">
        <f>ROUND(IF(AQ56="2",BH56,0),2)</f>
        <v>0</v>
      </c>
      <c r="AG56" s="29">
        <f>ROUND(IF(AQ56="2",BI56,0),2)</f>
        <v>0</v>
      </c>
      <c r="AH56" s="29">
        <f>ROUND(IF(AQ56="0",BJ56,0),2)</f>
        <v>0</v>
      </c>
      <c r="AI56" s="12" t="s">
        <v>110</v>
      </c>
      <c r="AJ56" s="29">
        <f>IF(AN56=0,L56,0)</f>
        <v>0</v>
      </c>
      <c r="AK56" s="29">
        <f>IF(AN56=12,L56,0)</f>
        <v>0</v>
      </c>
      <c r="AL56" s="29">
        <f>IF(AN56=21,L56,0)</f>
        <v>0</v>
      </c>
      <c r="AN56" s="29">
        <v>21</v>
      </c>
      <c r="AO56" s="29">
        <f>H56*1</f>
        <v>0</v>
      </c>
      <c r="AP56" s="29">
        <f>H56*(1-1)</f>
        <v>0</v>
      </c>
      <c r="AQ56" s="31" t="s">
        <v>60</v>
      </c>
      <c r="AV56" s="29">
        <f>ROUND(AW56+AX56,2)</f>
        <v>0</v>
      </c>
      <c r="AW56" s="29">
        <f>ROUND(G56*AO56,2)</f>
        <v>0</v>
      </c>
      <c r="AX56" s="29">
        <f>ROUND(G56*AP56,2)</f>
        <v>0</v>
      </c>
      <c r="AY56" s="31" t="s">
        <v>61</v>
      </c>
      <c r="AZ56" s="31" t="s">
        <v>114</v>
      </c>
      <c r="BA56" s="12" t="s">
        <v>115</v>
      </c>
      <c r="BC56" s="29">
        <f>AW56+AX56</f>
        <v>0</v>
      </c>
      <c r="BD56" s="29">
        <f>H56/(100-BE56)*100</f>
        <v>0</v>
      </c>
      <c r="BE56" s="29">
        <v>0</v>
      </c>
      <c r="BF56" s="29">
        <f>O56</f>
        <v>1.17E-2</v>
      </c>
      <c r="BH56" s="29">
        <f>G56*AO56</f>
        <v>0</v>
      </c>
      <c r="BI56" s="29">
        <f>G56*AP56</f>
        <v>0</v>
      </c>
      <c r="BJ56" s="29">
        <f>G56*H56</f>
        <v>0</v>
      </c>
      <c r="BK56" s="31" t="s">
        <v>64</v>
      </c>
      <c r="BL56" s="29">
        <v>725</v>
      </c>
      <c r="BW56" s="29">
        <f>I56</f>
        <v>21</v>
      </c>
      <c r="BX56" s="4" t="s">
        <v>121</v>
      </c>
    </row>
    <row r="57" spans="1:76" ht="14.4" x14ac:dyDescent="0.3">
      <c r="A57" s="32"/>
      <c r="D57" s="33" t="s">
        <v>57</v>
      </c>
      <c r="E57" s="33" t="s">
        <v>52</v>
      </c>
      <c r="G57" s="34">
        <v>1</v>
      </c>
      <c r="P57" s="35"/>
    </row>
    <row r="58" spans="1:76" ht="14.4" x14ac:dyDescent="0.3">
      <c r="A58" s="2" t="s">
        <v>122</v>
      </c>
      <c r="B58" s="3" t="s">
        <v>110</v>
      </c>
      <c r="C58" s="3" t="s">
        <v>584</v>
      </c>
      <c r="D58" s="104" t="s">
        <v>123</v>
      </c>
      <c r="E58" s="101"/>
      <c r="F58" s="3" t="s">
        <v>59</v>
      </c>
      <c r="G58" s="29">
        <v>2</v>
      </c>
      <c r="H58" s="94"/>
      <c r="I58" s="30">
        <v>21</v>
      </c>
      <c r="J58" s="29">
        <f>ROUND(G58*AO58,2)</f>
        <v>0</v>
      </c>
      <c r="K58" s="29">
        <f>ROUND(G58*AP58,2)</f>
        <v>0</v>
      </c>
      <c r="L58" s="29">
        <f>ROUND(G58*H58,2)</f>
        <v>0</v>
      </c>
      <c r="M58" s="29">
        <f>L58*(1+BW58/100)</f>
        <v>0</v>
      </c>
      <c r="N58" s="29">
        <v>1.17E-2</v>
      </c>
      <c r="O58" s="29">
        <f>G58*N58</f>
        <v>2.3400000000000001E-2</v>
      </c>
      <c r="P58" s="74"/>
      <c r="Z58" s="29">
        <f>ROUND(IF(AQ58="5",BJ58,0),2)</f>
        <v>0</v>
      </c>
      <c r="AB58" s="29">
        <f>ROUND(IF(AQ58="1",BH58,0),2)</f>
        <v>0</v>
      </c>
      <c r="AC58" s="29">
        <f>ROUND(IF(AQ58="1",BI58,0),2)</f>
        <v>0</v>
      </c>
      <c r="AD58" s="29">
        <f>ROUND(IF(AQ58="7",BH58,0),2)</f>
        <v>0</v>
      </c>
      <c r="AE58" s="29">
        <f>ROUND(IF(AQ58="7",BI58,0),2)</f>
        <v>0</v>
      </c>
      <c r="AF58" s="29">
        <f>ROUND(IF(AQ58="2",BH58,0),2)</f>
        <v>0</v>
      </c>
      <c r="AG58" s="29">
        <f>ROUND(IF(AQ58="2",BI58,0),2)</f>
        <v>0</v>
      </c>
      <c r="AH58" s="29">
        <f>ROUND(IF(AQ58="0",BJ58,0),2)</f>
        <v>0</v>
      </c>
      <c r="AI58" s="12" t="s">
        <v>110</v>
      </c>
      <c r="AJ58" s="29">
        <f>IF(AN58=0,L58,0)</f>
        <v>0</v>
      </c>
      <c r="AK58" s="29">
        <f>IF(AN58=12,L58,0)</f>
        <v>0</v>
      </c>
      <c r="AL58" s="29">
        <f>IF(AN58=21,L58,0)</f>
        <v>0</v>
      </c>
      <c r="AN58" s="29">
        <v>21</v>
      </c>
      <c r="AO58" s="29">
        <f>H58*1</f>
        <v>0</v>
      </c>
      <c r="AP58" s="29">
        <f>H58*(1-1)</f>
        <v>0</v>
      </c>
      <c r="AQ58" s="31" t="s">
        <v>60</v>
      </c>
      <c r="AV58" s="29">
        <f>ROUND(AW58+AX58,2)</f>
        <v>0</v>
      </c>
      <c r="AW58" s="29">
        <f>ROUND(G58*AO58,2)</f>
        <v>0</v>
      </c>
      <c r="AX58" s="29">
        <f>ROUND(G58*AP58,2)</f>
        <v>0</v>
      </c>
      <c r="AY58" s="31" t="s">
        <v>61</v>
      </c>
      <c r="AZ58" s="31" t="s">
        <v>114</v>
      </c>
      <c r="BA58" s="12" t="s">
        <v>115</v>
      </c>
      <c r="BC58" s="29">
        <f>AW58+AX58</f>
        <v>0</v>
      </c>
      <c r="BD58" s="29">
        <f>H58/(100-BE58)*100</f>
        <v>0</v>
      </c>
      <c r="BE58" s="29">
        <v>0</v>
      </c>
      <c r="BF58" s="29">
        <f>O58</f>
        <v>2.3400000000000001E-2</v>
      </c>
      <c r="BH58" s="29">
        <f>G58*AO58</f>
        <v>0</v>
      </c>
      <c r="BI58" s="29">
        <f>G58*AP58</f>
        <v>0</v>
      </c>
      <c r="BJ58" s="29">
        <f>G58*H58</f>
        <v>0</v>
      </c>
      <c r="BK58" s="31" t="s">
        <v>64</v>
      </c>
      <c r="BL58" s="29">
        <v>725</v>
      </c>
      <c r="BW58" s="29">
        <f>I58</f>
        <v>21</v>
      </c>
      <c r="BX58" s="4" t="s">
        <v>123</v>
      </c>
    </row>
    <row r="59" spans="1:76" ht="26.4" x14ac:dyDescent="0.3">
      <c r="A59" s="2" t="s">
        <v>124</v>
      </c>
      <c r="B59" s="3" t="s">
        <v>110</v>
      </c>
      <c r="C59" s="3" t="s">
        <v>585</v>
      </c>
      <c r="D59" s="104" t="s">
        <v>667</v>
      </c>
      <c r="E59" s="101"/>
      <c r="F59" s="3" t="s">
        <v>59</v>
      </c>
      <c r="G59" s="29">
        <v>2</v>
      </c>
      <c r="H59" s="94"/>
      <c r="I59" s="30">
        <v>21</v>
      </c>
      <c r="J59" s="29">
        <f>ROUND(G59*AO59,2)</f>
        <v>0</v>
      </c>
      <c r="K59" s="29">
        <f>ROUND(G59*AP59,2)</f>
        <v>0</v>
      </c>
      <c r="L59" s="29">
        <f>ROUND(G59*H59,2)</f>
        <v>0</v>
      </c>
      <c r="M59" s="29">
        <f>L59*(1+BW59/100)</f>
        <v>0</v>
      </c>
      <c r="N59" s="29">
        <v>1.17E-2</v>
      </c>
      <c r="O59" s="29">
        <f>G59*N59</f>
        <v>2.3400000000000001E-2</v>
      </c>
      <c r="P59" s="74"/>
      <c r="Z59" s="29">
        <f>ROUND(IF(AQ59="5",BJ59,0),2)</f>
        <v>0</v>
      </c>
      <c r="AB59" s="29">
        <f>ROUND(IF(AQ59="1",BH59,0),2)</f>
        <v>0</v>
      </c>
      <c r="AC59" s="29">
        <f>ROUND(IF(AQ59="1",BI59,0),2)</f>
        <v>0</v>
      </c>
      <c r="AD59" s="29">
        <f>ROUND(IF(AQ59="7",BH59,0),2)</f>
        <v>0</v>
      </c>
      <c r="AE59" s="29">
        <f>ROUND(IF(AQ59="7",BI59,0),2)</f>
        <v>0</v>
      </c>
      <c r="AF59" s="29">
        <f>ROUND(IF(AQ59="2",BH59,0),2)</f>
        <v>0</v>
      </c>
      <c r="AG59" s="29">
        <f>ROUND(IF(AQ59="2",BI59,0),2)</f>
        <v>0</v>
      </c>
      <c r="AH59" s="29">
        <f>ROUND(IF(AQ59="0",BJ59,0),2)</f>
        <v>0</v>
      </c>
      <c r="AI59" s="12" t="s">
        <v>110</v>
      </c>
      <c r="AJ59" s="29">
        <f>IF(AN59=0,L59,0)</f>
        <v>0</v>
      </c>
      <c r="AK59" s="29">
        <f>IF(AN59=12,L59,0)</f>
        <v>0</v>
      </c>
      <c r="AL59" s="29">
        <f>IF(AN59=21,L59,0)</f>
        <v>0</v>
      </c>
      <c r="AN59" s="29">
        <v>21</v>
      </c>
      <c r="AO59" s="29">
        <f>H59*1</f>
        <v>0</v>
      </c>
      <c r="AP59" s="29">
        <f>H59*(1-1)</f>
        <v>0</v>
      </c>
      <c r="AQ59" s="31" t="s">
        <v>60</v>
      </c>
      <c r="AV59" s="29">
        <f>ROUND(AW59+AX59,2)</f>
        <v>0</v>
      </c>
      <c r="AW59" s="29">
        <f>ROUND(G59*AO59,2)</f>
        <v>0</v>
      </c>
      <c r="AX59" s="29">
        <f>ROUND(G59*AP59,2)</f>
        <v>0</v>
      </c>
      <c r="AY59" s="31" t="s">
        <v>61</v>
      </c>
      <c r="AZ59" s="31" t="s">
        <v>114</v>
      </c>
      <c r="BA59" s="12" t="s">
        <v>115</v>
      </c>
      <c r="BC59" s="29">
        <f>AW59+AX59</f>
        <v>0</v>
      </c>
      <c r="BD59" s="29">
        <f>H59/(100-BE59)*100</f>
        <v>0</v>
      </c>
      <c r="BE59" s="29">
        <v>0</v>
      </c>
      <c r="BF59" s="29">
        <f>O59</f>
        <v>2.3400000000000001E-2</v>
      </c>
      <c r="BH59" s="29">
        <f>G59*AO59</f>
        <v>0</v>
      </c>
      <c r="BI59" s="29">
        <f>G59*AP59</f>
        <v>0</v>
      </c>
      <c r="BJ59" s="29">
        <f>G59*H59</f>
        <v>0</v>
      </c>
      <c r="BK59" s="31" t="s">
        <v>64</v>
      </c>
      <c r="BL59" s="29">
        <v>725</v>
      </c>
      <c r="BW59" s="29">
        <f>I59</f>
        <v>21</v>
      </c>
      <c r="BX59" s="4" t="s">
        <v>125</v>
      </c>
    </row>
    <row r="60" spans="1:76" ht="26.4" x14ac:dyDescent="0.3">
      <c r="A60" s="2" t="s">
        <v>126</v>
      </c>
      <c r="B60" s="3" t="s">
        <v>110</v>
      </c>
      <c r="C60" s="3" t="s">
        <v>586</v>
      </c>
      <c r="D60" s="104" t="s">
        <v>700</v>
      </c>
      <c r="E60" s="101"/>
      <c r="F60" s="3" t="s">
        <v>59</v>
      </c>
      <c r="G60" s="29">
        <v>3</v>
      </c>
      <c r="H60" s="94"/>
      <c r="I60" s="30">
        <v>21</v>
      </c>
      <c r="J60" s="29">
        <f>ROUND(G60*AO60,2)</f>
        <v>0</v>
      </c>
      <c r="K60" s="29">
        <f>ROUND(G60*AP60,2)</f>
        <v>0</v>
      </c>
      <c r="L60" s="29">
        <f>ROUND(G60*H60,2)</f>
        <v>0</v>
      </c>
      <c r="M60" s="29">
        <f>L60*(1+BW60/100)</f>
        <v>0</v>
      </c>
      <c r="N60" s="29">
        <v>1.17E-2</v>
      </c>
      <c r="O60" s="29">
        <f>G60*N60</f>
        <v>3.5099999999999999E-2</v>
      </c>
      <c r="P60" s="74"/>
      <c r="Z60" s="29">
        <f>ROUND(IF(AQ60="5",BJ60,0),2)</f>
        <v>0</v>
      </c>
      <c r="AB60" s="29">
        <f>ROUND(IF(AQ60="1",BH60,0),2)</f>
        <v>0</v>
      </c>
      <c r="AC60" s="29">
        <f>ROUND(IF(AQ60="1",BI60,0),2)</f>
        <v>0</v>
      </c>
      <c r="AD60" s="29">
        <f>ROUND(IF(AQ60="7",BH60,0),2)</f>
        <v>0</v>
      </c>
      <c r="AE60" s="29">
        <f>ROUND(IF(AQ60="7",BI60,0),2)</f>
        <v>0</v>
      </c>
      <c r="AF60" s="29">
        <f>ROUND(IF(AQ60="2",BH60,0),2)</f>
        <v>0</v>
      </c>
      <c r="AG60" s="29">
        <f>ROUND(IF(AQ60="2",BI60,0),2)</f>
        <v>0</v>
      </c>
      <c r="AH60" s="29">
        <f>ROUND(IF(AQ60="0",BJ60,0),2)</f>
        <v>0</v>
      </c>
      <c r="AI60" s="12" t="s">
        <v>110</v>
      </c>
      <c r="AJ60" s="29">
        <f>IF(AN60=0,L60,0)</f>
        <v>0</v>
      </c>
      <c r="AK60" s="29">
        <f>IF(AN60=12,L60,0)</f>
        <v>0</v>
      </c>
      <c r="AL60" s="29">
        <f>IF(AN60=21,L60,0)</f>
        <v>0</v>
      </c>
      <c r="AN60" s="29">
        <v>21</v>
      </c>
      <c r="AO60" s="29">
        <f>H60*1</f>
        <v>0</v>
      </c>
      <c r="AP60" s="29">
        <f>H60*(1-1)</f>
        <v>0</v>
      </c>
      <c r="AQ60" s="31" t="s">
        <v>60</v>
      </c>
      <c r="AV60" s="29">
        <f>ROUND(AW60+AX60,2)</f>
        <v>0</v>
      </c>
      <c r="AW60" s="29">
        <f>ROUND(G60*AO60,2)</f>
        <v>0</v>
      </c>
      <c r="AX60" s="29">
        <f>ROUND(G60*AP60,2)</f>
        <v>0</v>
      </c>
      <c r="AY60" s="31" t="s">
        <v>61</v>
      </c>
      <c r="AZ60" s="31" t="s">
        <v>114</v>
      </c>
      <c r="BA60" s="12" t="s">
        <v>115</v>
      </c>
      <c r="BC60" s="29">
        <f>AW60+AX60</f>
        <v>0</v>
      </c>
      <c r="BD60" s="29">
        <f>H60/(100-BE60)*100</f>
        <v>0</v>
      </c>
      <c r="BE60" s="29">
        <v>0</v>
      </c>
      <c r="BF60" s="29">
        <f>O60</f>
        <v>3.5099999999999999E-2</v>
      </c>
      <c r="BH60" s="29">
        <f>G60*AO60</f>
        <v>0</v>
      </c>
      <c r="BI60" s="29">
        <f>G60*AP60</f>
        <v>0</v>
      </c>
      <c r="BJ60" s="29">
        <f>G60*H60</f>
        <v>0</v>
      </c>
      <c r="BK60" s="31" t="s">
        <v>64</v>
      </c>
      <c r="BL60" s="29">
        <v>725</v>
      </c>
      <c r="BW60" s="29">
        <f>I60</f>
        <v>21</v>
      </c>
      <c r="BX60" s="4" t="s">
        <v>127</v>
      </c>
    </row>
    <row r="61" spans="1:76" ht="26.4" x14ac:dyDescent="0.3">
      <c r="A61" s="2" t="s">
        <v>128</v>
      </c>
      <c r="B61" s="3" t="s">
        <v>110</v>
      </c>
      <c r="C61" s="3" t="s">
        <v>587</v>
      </c>
      <c r="D61" s="104" t="s">
        <v>129</v>
      </c>
      <c r="E61" s="101"/>
      <c r="F61" s="3" t="s">
        <v>59</v>
      </c>
      <c r="G61" s="29">
        <v>1</v>
      </c>
      <c r="H61" s="94"/>
      <c r="I61" s="30">
        <v>21</v>
      </c>
      <c r="J61" s="29">
        <f>ROUND(G61*AO61,2)</f>
        <v>0</v>
      </c>
      <c r="K61" s="29">
        <f>ROUND(G61*AP61,2)</f>
        <v>0</v>
      </c>
      <c r="L61" s="29">
        <f>ROUND(G61*H61,2)</f>
        <v>0</v>
      </c>
      <c r="M61" s="29">
        <f>L61*(1+BW61/100)</f>
        <v>0</v>
      </c>
      <c r="N61" s="29">
        <v>1.17E-2</v>
      </c>
      <c r="O61" s="29">
        <f>G61*N61</f>
        <v>1.17E-2</v>
      </c>
      <c r="P61" s="74"/>
      <c r="Z61" s="29">
        <f>ROUND(IF(AQ61="5",BJ61,0),2)</f>
        <v>0</v>
      </c>
      <c r="AB61" s="29">
        <f>ROUND(IF(AQ61="1",BH61,0),2)</f>
        <v>0</v>
      </c>
      <c r="AC61" s="29">
        <f>ROUND(IF(AQ61="1",BI61,0),2)</f>
        <v>0</v>
      </c>
      <c r="AD61" s="29">
        <f>ROUND(IF(AQ61="7",BH61,0),2)</f>
        <v>0</v>
      </c>
      <c r="AE61" s="29">
        <f>ROUND(IF(AQ61="7",BI61,0),2)</f>
        <v>0</v>
      </c>
      <c r="AF61" s="29">
        <f>ROUND(IF(AQ61="2",BH61,0),2)</f>
        <v>0</v>
      </c>
      <c r="AG61" s="29">
        <f>ROUND(IF(AQ61="2",BI61,0),2)</f>
        <v>0</v>
      </c>
      <c r="AH61" s="29">
        <f>ROUND(IF(AQ61="0",BJ61,0),2)</f>
        <v>0</v>
      </c>
      <c r="AI61" s="12" t="s">
        <v>110</v>
      </c>
      <c r="AJ61" s="29">
        <f>IF(AN61=0,L61,0)</f>
        <v>0</v>
      </c>
      <c r="AK61" s="29">
        <f>IF(AN61=12,L61,0)</f>
        <v>0</v>
      </c>
      <c r="AL61" s="29">
        <f>IF(AN61=21,L61,0)</f>
        <v>0</v>
      </c>
      <c r="AN61" s="29">
        <v>21</v>
      </c>
      <c r="AO61" s="29">
        <f>H61*1</f>
        <v>0</v>
      </c>
      <c r="AP61" s="29">
        <f>H61*(1-1)</f>
        <v>0</v>
      </c>
      <c r="AQ61" s="31" t="s">
        <v>60</v>
      </c>
      <c r="AV61" s="29">
        <f>ROUND(AW61+AX61,2)</f>
        <v>0</v>
      </c>
      <c r="AW61" s="29">
        <f>ROUND(G61*AO61,2)</f>
        <v>0</v>
      </c>
      <c r="AX61" s="29">
        <f>ROUND(G61*AP61,2)</f>
        <v>0</v>
      </c>
      <c r="AY61" s="31" t="s">
        <v>61</v>
      </c>
      <c r="AZ61" s="31" t="s">
        <v>114</v>
      </c>
      <c r="BA61" s="12" t="s">
        <v>115</v>
      </c>
      <c r="BC61" s="29">
        <f>AW61+AX61</f>
        <v>0</v>
      </c>
      <c r="BD61" s="29">
        <f>H61/(100-BE61)*100</f>
        <v>0</v>
      </c>
      <c r="BE61" s="29">
        <v>0</v>
      </c>
      <c r="BF61" s="29">
        <f>O61</f>
        <v>1.17E-2</v>
      </c>
      <c r="BH61" s="29">
        <f>G61*AO61</f>
        <v>0</v>
      </c>
      <c r="BI61" s="29">
        <f>G61*AP61</f>
        <v>0</v>
      </c>
      <c r="BJ61" s="29">
        <f>G61*H61</f>
        <v>0</v>
      </c>
      <c r="BK61" s="31" t="s">
        <v>64</v>
      </c>
      <c r="BL61" s="29">
        <v>725</v>
      </c>
      <c r="BW61" s="29">
        <f>I61</f>
        <v>21</v>
      </c>
      <c r="BX61" s="4" t="s">
        <v>129</v>
      </c>
    </row>
    <row r="62" spans="1:76" ht="14.4" x14ac:dyDescent="0.3">
      <c r="A62" s="2" t="s">
        <v>130</v>
      </c>
      <c r="B62" s="3" t="s">
        <v>110</v>
      </c>
      <c r="C62" s="3" t="s">
        <v>588</v>
      </c>
      <c r="D62" s="104" t="s">
        <v>131</v>
      </c>
      <c r="E62" s="101"/>
      <c r="F62" s="3" t="s">
        <v>59</v>
      </c>
      <c r="G62" s="29">
        <v>1</v>
      </c>
      <c r="H62" s="94"/>
      <c r="I62" s="30">
        <v>21</v>
      </c>
      <c r="J62" s="29">
        <f>ROUND(G62*AO62,2)</f>
        <v>0</v>
      </c>
      <c r="K62" s="29">
        <f>ROUND(G62*AP62,2)</f>
        <v>0</v>
      </c>
      <c r="L62" s="29">
        <f>ROUND(G62*H62,2)</f>
        <v>0</v>
      </c>
      <c r="M62" s="29">
        <f>L62*(1+BW62/100)</f>
        <v>0</v>
      </c>
      <c r="N62" s="29">
        <v>1.17E-2</v>
      </c>
      <c r="O62" s="29">
        <f>G62*N62</f>
        <v>1.17E-2</v>
      </c>
      <c r="P62" s="74"/>
      <c r="Z62" s="29">
        <f>ROUND(IF(AQ62="5",BJ62,0),2)</f>
        <v>0</v>
      </c>
      <c r="AB62" s="29">
        <f>ROUND(IF(AQ62="1",BH62,0),2)</f>
        <v>0</v>
      </c>
      <c r="AC62" s="29">
        <f>ROUND(IF(AQ62="1",BI62,0),2)</f>
        <v>0</v>
      </c>
      <c r="AD62" s="29">
        <f>ROUND(IF(AQ62="7",BH62,0),2)</f>
        <v>0</v>
      </c>
      <c r="AE62" s="29">
        <f>ROUND(IF(AQ62="7",BI62,0),2)</f>
        <v>0</v>
      </c>
      <c r="AF62" s="29">
        <f>ROUND(IF(AQ62="2",BH62,0),2)</f>
        <v>0</v>
      </c>
      <c r="AG62" s="29">
        <f>ROUND(IF(AQ62="2",BI62,0),2)</f>
        <v>0</v>
      </c>
      <c r="AH62" s="29">
        <f>ROUND(IF(AQ62="0",BJ62,0),2)</f>
        <v>0</v>
      </c>
      <c r="AI62" s="12" t="s">
        <v>110</v>
      </c>
      <c r="AJ62" s="29">
        <f>IF(AN62=0,L62,0)</f>
        <v>0</v>
      </c>
      <c r="AK62" s="29">
        <f>IF(AN62=12,L62,0)</f>
        <v>0</v>
      </c>
      <c r="AL62" s="29">
        <f>IF(AN62=21,L62,0)</f>
        <v>0</v>
      </c>
      <c r="AN62" s="29">
        <v>21</v>
      </c>
      <c r="AO62" s="29">
        <f>H62*1</f>
        <v>0</v>
      </c>
      <c r="AP62" s="29">
        <f>H62*(1-1)</f>
        <v>0</v>
      </c>
      <c r="AQ62" s="31" t="s">
        <v>60</v>
      </c>
      <c r="AV62" s="29">
        <f>ROUND(AW62+AX62,2)</f>
        <v>0</v>
      </c>
      <c r="AW62" s="29">
        <f>ROUND(G62*AO62,2)</f>
        <v>0</v>
      </c>
      <c r="AX62" s="29">
        <f>ROUND(G62*AP62,2)</f>
        <v>0</v>
      </c>
      <c r="AY62" s="31" t="s">
        <v>61</v>
      </c>
      <c r="AZ62" s="31" t="s">
        <v>114</v>
      </c>
      <c r="BA62" s="12" t="s">
        <v>115</v>
      </c>
      <c r="BC62" s="29">
        <f>AW62+AX62</f>
        <v>0</v>
      </c>
      <c r="BD62" s="29">
        <f>H62/(100-BE62)*100</f>
        <v>0</v>
      </c>
      <c r="BE62" s="29">
        <v>0</v>
      </c>
      <c r="BF62" s="29">
        <f>O62</f>
        <v>1.17E-2</v>
      </c>
      <c r="BH62" s="29">
        <f>G62*AO62</f>
        <v>0</v>
      </c>
      <c r="BI62" s="29">
        <f>G62*AP62</f>
        <v>0</v>
      </c>
      <c r="BJ62" s="29">
        <f>G62*H62</f>
        <v>0</v>
      </c>
      <c r="BK62" s="31" t="s">
        <v>64</v>
      </c>
      <c r="BL62" s="29">
        <v>725</v>
      </c>
      <c r="BW62" s="29">
        <f>I62</f>
        <v>21</v>
      </c>
      <c r="BX62" s="4" t="s">
        <v>131</v>
      </c>
    </row>
    <row r="63" spans="1:76" ht="14.4" x14ac:dyDescent="0.3">
      <c r="A63" s="32"/>
      <c r="D63" s="33" t="s">
        <v>57</v>
      </c>
      <c r="E63" s="33" t="s">
        <v>52</v>
      </c>
      <c r="G63" s="34">
        <v>1</v>
      </c>
      <c r="P63" s="35"/>
    </row>
    <row r="64" spans="1:76" ht="26.4" x14ac:dyDescent="0.3">
      <c r="A64" s="2" t="s">
        <v>132</v>
      </c>
      <c r="B64" s="3" t="s">
        <v>110</v>
      </c>
      <c r="C64" s="3" t="s">
        <v>589</v>
      </c>
      <c r="D64" s="104" t="s">
        <v>133</v>
      </c>
      <c r="E64" s="101"/>
      <c r="F64" s="3" t="s">
        <v>59</v>
      </c>
      <c r="G64" s="29">
        <v>1</v>
      </c>
      <c r="H64" s="94"/>
      <c r="I64" s="30">
        <v>21</v>
      </c>
      <c r="J64" s="29">
        <f>ROUND(G64*AO64,2)</f>
        <v>0</v>
      </c>
      <c r="K64" s="29">
        <f>ROUND(G64*AP64,2)</f>
        <v>0</v>
      </c>
      <c r="L64" s="29">
        <f>ROUND(G64*H64,2)</f>
        <v>0</v>
      </c>
      <c r="M64" s="29">
        <f>L64*(1+BW64/100)</f>
        <v>0</v>
      </c>
      <c r="N64" s="29">
        <v>1.17E-2</v>
      </c>
      <c r="O64" s="29">
        <f>G64*N64</f>
        <v>1.17E-2</v>
      </c>
      <c r="P64" s="74"/>
      <c r="Z64" s="29">
        <f>ROUND(IF(AQ64="5",BJ64,0),2)</f>
        <v>0</v>
      </c>
      <c r="AB64" s="29">
        <f>ROUND(IF(AQ64="1",BH64,0),2)</f>
        <v>0</v>
      </c>
      <c r="AC64" s="29">
        <f>ROUND(IF(AQ64="1",BI64,0),2)</f>
        <v>0</v>
      </c>
      <c r="AD64" s="29">
        <f>ROUND(IF(AQ64="7",BH64,0),2)</f>
        <v>0</v>
      </c>
      <c r="AE64" s="29">
        <f>ROUND(IF(AQ64="7",BI64,0),2)</f>
        <v>0</v>
      </c>
      <c r="AF64" s="29">
        <f>ROUND(IF(AQ64="2",BH64,0),2)</f>
        <v>0</v>
      </c>
      <c r="AG64" s="29">
        <f>ROUND(IF(AQ64="2",BI64,0),2)</f>
        <v>0</v>
      </c>
      <c r="AH64" s="29">
        <f>ROUND(IF(AQ64="0",BJ64,0),2)</f>
        <v>0</v>
      </c>
      <c r="AI64" s="12" t="s">
        <v>110</v>
      </c>
      <c r="AJ64" s="29">
        <f>IF(AN64=0,L64,0)</f>
        <v>0</v>
      </c>
      <c r="AK64" s="29">
        <f>IF(AN64=12,L64,0)</f>
        <v>0</v>
      </c>
      <c r="AL64" s="29">
        <f>IF(AN64=21,L64,0)</f>
        <v>0</v>
      </c>
      <c r="AN64" s="29">
        <v>21</v>
      </c>
      <c r="AO64" s="29">
        <f>H64*1</f>
        <v>0</v>
      </c>
      <c r="AP64" s="29">
        <f>H64*(1-1)</f>
        <v>0</v>
      </c>
      <c r="AQ64" s="31" t="s">
        <v>60</v>
      </c>
      <c r="AV64" s="29">
        <f>ROUND(AW64+AX64,2)</f>
        <v>0</v>
      </c>
      <c r="AW64" s="29">
        <f>ROUND(G64*AO64,2)</f>
        <v>0</v>
      </c>
      <c r="AX64" s="29">
        <f>ROUND(G64*AP64,2)</f>
        <v>0</v>
      </c>
      <c r="AY64" s="31" t="s">
        <v>61</v>
      </c>
      <c r="AZ64" s="31" t="s">
        <v>114</v>
      </c>
      <c r="BA64" s="12" t="s">
        <v>115</v>
      </c>
      <c r="BC64" s="29">
        <f>AW64+AX64</f>
        <v>0</v>
      </c>
      <c r="BD64" s="29">
        <f>H64/(100-BE64)*100</f>
        <v>0</v>
      </c>
      <c r="BE64" s="29">
        <v>0</v>
      </c>
      <c r="BF64" s="29">
        <f>O64</f>
        <v>1.17E-2</v>
      </c>
      <c r="BH64" s="29">
        <f>G64*AO64</f>
        <v>0</v>
      </c>
      <c r="BI64" s="29">
        <f>G64*AP64</f>
        <v>0</v>
      </c>
      <c r="BJ64" s="29">
        <f>G64*H64</f>
        <v>0</v>
      </c>
      <c r="BK64" s="31" t="s">
        <v>64</v>
      </c>
      <c r="BL64" s="29">
        <v>725</v>
      </c>
      <c r="BW64" s="29">
        <f>I64</f>
        <v>21</v>
      </c>
      <c r="BX64" s="4" t="s">
        <v>133</v>
      </c>
    </row>
    <row r="65" spans="1:76" ht="14.4" x14ac:dyDescent="0.3">
      <c r="A65" s="32"/>
      <c r="D65" s="33" t="s">
        <v>57</v>
      </c>
      <c r="E65" s="33" t="s">
        <v>52</v>
      </c>
      <c r="G65" s="34">
        <v>1</v>
      </c>
      <c r="P65" s="35"/>
    </row>
    <row r="66" spans="1:76" ht="26.4" x14ac:dyDescent="0.3">
      <c r="A66" s="2" t="s">
        <v>134</v>
      </c>
      <c r="B66" s="3" t="s">
        <v>110</v>
      </c>
      <c r="C66" s="3" t="s">
        <v>590</v>
      </c>
      <c r="D66" s="104" t="s">
        <v>668</v>
      </c>
      <c r="E66" s="101"/>
      <c r="F66" s="3" t="s">
        <v>59</v>
      </c>
      <c r="G66" s="29">
        <v>1</v>
      </c>
      <c r="H66" s="94"/>
      <c r="I66" s="30">
        <v>21</v>
      </c>
      <c r="J66" s="29">
        <f>ROUND(G66*AO66,2)</f>
        <v>0</v>
      </c>
      <c r="K66" s="29">
        <f>ROUND(G66*AP66,2)</f>
        <v>0</v>
      </c>
      <c r="L66" s="29">
        <f>ROUND(G66*H66,2)</f>
        <v>0</v>
      </c>
      <c r="M66" s="29">
        <f>L66*(1+BW66/100)</f>
        <v>0</v>
      </c>
      <c r="N66" s="29">
        <v>1.17E-2</v>
      </c>
      <c r="O66" s="29">
        <f>G66*N66</f>
        <v>1.17E-2</v>
      </c>
      <c r="P66" s="74"/>
      <c r="Z66" s="29">
        <f>ROUND(IF(AQ66="5",BJ66,0),2)</f>
        <v>0</v>
      </c>
      <c r="AB66" s="29">
        <f>ROUND(IF(AQ66="1",BH66,0),2)</f>
        <v>0</v>
      </c>
      <c r="AC66" s="29">
        <f>ROUND(IF(AQ66="1",BI66,0),2)</f>
        <v>0</v>
      </c>
      <c r="AD66" s="29">
        <f>ROUND(IF(AQ66="7",BH66,0),2)</f>
        <v>0</v>
      </c>
      <c r="AE66" s="29">
        <f>ROUND(IF(AQ66="7",BI66,0),2)</f>
        <v>0</v>
      </c>
      <c r="AF66" s="29">
        <f>ROUND(IF(AQ66="2",BH66,0),2)</f>
        <v>0</v>
      </c>
      <c r="AG66" s="29">
        <f>ROUND(IF(AQ66="2",BI66,0),2)</f>
        <v>0</v>
      </c>
      <c r="AH66" s="29">
        <f>ROUND(IF(AQ66="0",BJ66,0),2)</f>
        <v>0</v>
      </c>
      <c r="AI66" s="12" t="s">
        <v>110</v>
      </c>
      <c r="AJ66" s="29">
        <f>IF(AN66=0,L66,0)</f>
        <v>0</v>
      </c>
      <c r="AK66" s="29">
        <f>IF(AN66=12,L66,0)</f>
        <v>0</v>
      </c>
      <c r="AL66" s="29">
        <f>IF(AN66=21,L66,0)</f>
        <v>0</v>
      </c>
      <c r="AN66" s="29">
        <v>21</v>
      </c>
      <c r="AO66" s="29">
        <f>H66*1</f>
        <v>0</v>
      </c>
      <c r="AP66" s="29">
        <f>H66*(1-1)</f>
        <v>0</v>
      </c>
      <c r="AQ66" s="31" t="s">
        <v>60</v>
      </c>
      <c r="AV66" s="29">
        <f>ROUND(AW66+AX66,2)</f>
        <v>0</v>
      </c>
      <c r="AW66" s="29">
        <f>ROUND(G66*AO66,2)</f>
        <v>0</v>
      </c>
      <c r="AX66" s="29">
        <f>ROUND(G66*AP66,2)</f>
        <v>0</v>
      </c>
      <c r="AY66" s="31" t="s">
        <v>61</v>
      </c>
      <c r="AZ66" s="31" t="s">
        <v>114</v>
      </c>
      <c r="BA66" s="12" t="s">
        <v>115</v>
      </c>
      <c r="BC66" s="29">
        <f>AW66+AX66</f>
        <v>0</v>
      </c>
      <c r="BD66" s="29">
        <f>H66/(100-BE66)*100</f>
        <v>0</v>
      </c>
      <c r="BE66" s="29">
        <v>0</v>
      </c>
      <c r="BF66" s="29">
        <f>O66</f>
        <v>1.17E-2</v>
      </c>
      <c r="BH66" s="29">
        <f>G66*AO66</f>
        <v>0</v>
      </c>
      <c r="BI66" s="29">
        <f>G66*AP66</f>
        <v>0</v>
      </c>
      <c r="BJ66" s="29">
        <f>G66*H66</f>
        <v>0</v>
      </c>
      <c r="BK66" s="31" t="s">
        <v>64</v>
      </c>
      <c r="BL66" s="29">
        <v>725</v>
      </c>
      <c r="BW66" s="29">
        <f>I66</f>
        <v>21</v>
      </c>
      <c r="BX66" s="4" t="s">
        <v>135</v>
      </c>
    </row>
    <row r="67" spans="1:76" ht="14.4" x14ac:dyDescent="0.3">
      <c r="A67" s="2" t="s">
        <v>136</v>
      </c>
      <c r="B67" s="3" t="s">
        <v>110</v>
      </c>
      <c r="C67" s="3" t="s">
        <v>591</v>
      </c>
      <c r="D67" s="104" t="s">
        <v>137</v>
      </c>
      <c r="E67" s="101"/>
      <c r="F67" s="3" t="s">
        <v>59</v>
      </c>
      <c r="G67" s="29">
        <v>1</v>
      </c>
      <c r="H67" s="94"/>
      <c r="I67" s="30">
        <v>21</v>
      </c>
      <c r="J67" s="29">
        <f>ROUND(G67*AO67,2)</f>
        <v>0</v>
      </c>
      <c r="K67" s="29">
        <f>ROUND(G67*AP67,2)</f>
        <v>0</v>
      </c>
      <c r="L67" s="29">
        <f>ROUND(G67*H67,2)</f>
        <v>0</v>
      </c>
      <c r="M67" s="29">
        <f>L67*(1+BW67/100)</f>
        <v>0</v>
      </c>
      <c r="N67" s="29">
        <v>1.17E-2</v>
      </c>
      <c r="O67" s="29">
        <f>G67*N67</f>
        <v>1.17E-2</v>
      </c>
      <c r="P67" s="74"/>
      <c r="Z67" s="29">
        <f>ROUND(IF(AQ67="5",BJ67,0),2)</f>
        <v>0</v>
      </c>
      <c r="AB67" s="29">
        <f>ROUND(IF(AQ67="1",BH67,0),2)</f>
        <v>0</v>
      </c>
      <c r="AC67" s="29">
        <f>ROUND(IF(AQ67="1",BI67,0),2)</f>
        <v>0</v>
      </c>
      <c r="AD67" s="29">
        <f>ROUND(IF(AQ67="7",BH67,0),2)</f>
        <v>0</v>
      </c>
      <c r="AE67" s="29">
        <f>ROUND(IF(AQ67="7",BI67,0),2)</f>
        <v>0</v>
      </c>
      <c r="AF67" s="29">
        <f>ROUND(IF(AQ67="2",BH67,0),2)</f>
        <v>0</v>
      </c>
      <c r="AG67" s="29">
        <f>ROUND(IF(AQ67="2",BI67,0),2)</f>
        <v>0</v>
      </c>
      <c r="AH67" s="29">
        <f>ROUND(IF(AQ67="0",BJ67,0),2)</f>
        <v>0</v>
      </c>
      <c r="AI67" s="12" t="s">
        <v>110</v>
      </c>
      <c r="AJ67" s="29">
        <f>IF(AN67=0,L67,0)</f>
        <v>0</v>
      </c>
      <c r="AK67" s="29">
        <f>IF(AN67=12,L67,0)</f>
        <v>0</v>
      </c>
      <c r="AL67" s="29">
        <f>IF(AN67=21,L67,0)</f>
        <v>0</v>
      </c>
      <c r="AN67" s="29">
        <v>21</v>
      </c>
      <c r="AO67" s="29">
        <f>H67*1</f>
        <v>0</v>
      </c>
      <c r="AP67" s="29">
        <f>H67*(1-1)</f>
        <v>0</v>
      </c>
      <c r="AQ67" s="31" t="s">
        <v>60</v>
      </c>
      <c r="AV67" s="29">
        <f>ROUND(AW67+AX67,2)</f>
        <v>0</v>
      </c>
      <c r="AW67" s="29">
        <f>ROUND(G67*AO67,2)</f>
        <v>0</v>
      </c>
      <c r="AX67" s="29">
        <f>ROUND(G67*AP67,2)</f>
        <v>0</v>
      </c>
      <c r="AY67" s="31" t="s">
        <v>61</v>
      </c>
      <c r="AZ67" s="31" t="s">
        <v>114</v>
      </c>
      <c r="BA67" s="12" t="s">
        <v>115</v>
      </c>
      <c r="BC67" s="29">
        <f>AW67+AX67</f>
        <v>0</v>
      </c>
      <c r="BD67" s="29">
        <f>H67/(100-BE67)*100</f>
        <v>0</v>
      </c>
      <c r="BE67" s="29">
        <v>0</v>
      </c>
      <c r="BF67" s="29">
        <f>O67</f>
        <v>1.17E-2</v>
      </c>
      <c r="BH67" s="29">
        <f>G67*AO67</f>
        <v>0</v>
      </c>
      <c r="BI67" s="29">
        <f>G67*AP67</f>
        <v>0</v>
      </c>
      <c r="BJ67" s="29">
        <f>G67*H67</f>
        <v>0</v>
      </c>
      <c r="BK67" s="31" t="s">
        <v>64</v>
      </c>
      <c r="BL67" s="29">
        <v>725</v>
      </c>
      <c r="BW67" s="29">
        <f>I67</f>
        <v>21</v>
      </c>
      <c r="BX67" s="4" t="s">
        <v>137</v>
      </c>
    </row>
    <row r="68" spans="1:76" ht="14.4" x14ac:dyDescent="0.3">
      <c r="A68" s="32"/>
      <c r="D68" s="33" t="s">
        <v>57</v>
      </c>
      <c r="E68" s="33" t="s">
        <v>52</v>
      </c>
      <c r="G68" s="34">
        <v>1</v>
      </c>
      <c r="P68" s="35"/>
    </row>
    <row r="69" spans="1:76" ht="26.4" x14ac:dyDescent="0.3">
      <c r="A69" s="2" t="s">
        <v>138</v>
      </c>
      <c r="B69" s="3" t="s">
        <v>110</v>
      </c>
      <c r="C69" s="3" t="s">
        <v>592</v>
      </c>
      <c r="D69" s="104" t="s">
        <v>139</v>
      </c>
      <c r="E69" s="101"/>
      <c r="F69" s="3" t="s">
        <v>59</v>
      </c>
      <c r="G69" s="29">
        <v>1</v>
      </c>
      <c r="H69" s="94"/>
      <c r="I69" s="30">
        <v>21</v>
      </c>
      <c r="J69" s="29">
        <f>ROUND(G69*AO69,2)</f>
        <v>0</v>
      </c>
      <c r="K69" s="29">
        <f>ROUND(G69*AP69,2)</f>
        <v>0</v>
      </c>
      <c r="L69" s="29">
        <f>ROUND(G69*H69,2)</f>
        <v>0</v>
      </c>
      <c r="M69" s="29">
        <f>L69*(1+BW69/100)</f>
        <v>0</v>
      </c>
      <c r="N69" s="29">
        <v>1.17E-2</v>
      </c>
      <c r="O69" s="29">
        <f>G69*N69</f>
        <v>1.17E-2</v>
      </c>
      <c r="P69" s="74"/>
      <c r="Z69" s="29">
        <f>ROUND(IF(AQ69="5",BJ69,0),2)</f>
        <v>0</v>
      </c>
      <c r="AB69" s="29">
        <f>ROUND(IF(AQ69="1",BH69,0),2)</f>
        <v>0</v>
      </c>
      <c r="AC69" s="29">
        <f>ROUND(IF(AQ69="1",BI69,0),2)</f>
        <v>0</v>
      </c>
      <c r="AD69" s="29">
        <f>ROUND(IF(AQ69="7",BH69,0),2)</f>
        <v>0</v>
      </c>
      <c r="AE69" s="29">
        <f>ROUND(IF(AQ69="7",BI69,0),2)</f>
        <v>0</v>
      </c>
      <c r="AF69" s="29">
        <f>ROUND(IF(AQ69="2",BH69,0),2)</f>
        <v>0</v>
      </c>
      <c r="AG69" s="29">
        <f>ROUND(IF(AQ69="2",BI69,0),2)</f>
        <v>0</v>
      </c>
      <c r="AH69" s="29">
        <f>ROUND(IF(AQ69="0",BJ69,0),2)</f>
        <v>0</v>
      </c>
      <c r="AI69" s="12" t="s">
        <v>110</v>
      </c>
      <c r="AJ69" s="29">
        <f>IF(AN69=0,L69,0)</f>
        <v>0</v>
      </c>
      <c r="AK69" s="29">
        <f>IF(AN69=12,L69,0)</f>
        <v>0</v>
      </c>
      <c r="AL69" s="29">
        <f>IF(AN69=21,L69,0)</f>
        <v>0</v>
      </c>
      <c r="AN69" s="29">
        <v>21</v>
      </c>
      <c r="AO69" s="29">
        <f>H69*1</f>
        <v>0</v>
      </c>
      <c r="AP69" s="29">
        <f>H69*(1-1)</f>
        <v>0</v>
      </c>
      <c r="AQ69" s="31" t="s">
        <v>60</v>
      </c>
      <c r="AV69" s="29">
        <f>ROUND(AW69+AX69,2)</f>
        <v>0</v>
      </c>
      <c r="AW69" s="29">
        <f>ROUND(G69*AO69,2)</f>
        <v>0</v>
      </c>
      <c r="AX69" s="29">
        <f>ROUND(G69*AP69,2)</f>
        <v>0</v>
      </c>
      <c r="AY69" s="31" t="s">
        <v>61</v>
      </c>
      <c r="AZ69" s="31" t="s">
        <v>114</v>
      </c>
      <c r="BA69" s="12" t="s">
        <v>115</v>
      </c>
      <c r="BC69" s="29">
        <f>AW69+AX69</f>
        <v>0</v>
      </c>
      <c r="BD69" s="29">
        <f>H69/(100-BE69)*100</f>
        <v>0</v>
      </c>
      <c r="BE69" s="29">
        <v>0</v>
      </c>
      <c r="BF69" s="29">
        <f>O69</f>
        <v>1.17E-2</v>
      </c>
      <c r="BH69" s="29">
        <f>G69*AO69</f>
        <v>0</v>
      </c>
      <c r="BI69" s="29">
        <f>G69*AP69</f>
        <v>0</v>
      </c>
      <c r="BJ69" s="29">
        <f>G69*H69</f>
        <v>0</v>
      </c>
      <c r="BK69" s="31" t="s">
        <v>64</v>
      </c>
      <c r="BL69" s="29">
        <v>725</v>
      </c>
      <c r="BW69" s="29">
        <f>I69</f>
        <v>21</v>
      </c>
      <c r="BX69" s="4" t="s">
        <v>139</v>
      </c>
    </row>
    <row r="70" spans="1:76" ht="14.4" x14ac:dyDescent="0.3">
      <c r="A70" s="32"/>
      <c r="D70" s="33" t="s">
        <v>57</v>
      </c>
      <c r="E70" s="33" t="s">
        <v>52</v>
      </c>
      <c r="G70" s="34">
        <v>1</v>
      </c>
      <c r="P70" s="35"/>
    </row>
    <row r="71" spans="1:76" ht="26.4" x14ac:dyDescent="0.3">
      <c r="A71" s="2" t="s">
        <v>140</v>
      </c>
      <c r="B71" s="3" t="s">
        <v>110</v>
      </c>
      <c r="C71" s="3" t="s">
        <v>593</v>
      </c>
      <c r="D71" s="104" t="s">
        <v>141</v>
      </c>
      <c r="E71" s="101"/>
      <c r="F71" s="3" t="s">
        <v>59</v>
      </c>
      <c r="G71" s="29">
        <v>1</v>
      </c>
      <c r="H71" s="94"/>
      <c r="I71" s="30">
        <v>21</v>
      </c>
      <c r="J71" s="29">
        <f>ROUND(G71*AO71,2)</f>
        <v>0</v>
      </c>
      <c r="K71" s="29">
        <f>ROUND(G71*AP71,2)</f>
        <v>0</v>
      </c>
      <c r="L71" s="29">
        <f>ROUND(G71*H71,2)</f>
        <v>0</v>
      </c>
      <c r="M71" s="29">
        <f>L71*(1+BW71/100)</f>
        <v>0</v>
      </c>
      <c r="N71" s="29">
        <v>1.17E-2</v>
      </c>
      <c r="O71" s="29">
        <f>G71*N71</f>
        <v>1.17E-2</v>
      </c>
      <c r="P71" s="74"/>
      <c r="Z71" s="29">
        <f>ROUND(IF(AQ71="5",BJ71,0),2)</f>
        <v>0</v>
      </c>
      <c r="AB71" s="29">
        <f>ROUND(IF(AQ71="1",BH71,0),2)</f>
        <v>0</v>
      </c>
      <c r="AC71" s="29">
        <f>ROUND(IF(AQ71="1",BI71,0),2)</f>
        <v>0</v>
      </c>
      <c r="AD71" s="29">
        <f>ROUND(IF(AQ71="7",BH71,0),2)</f>
        <v>0</v>
      </c>
      <c r="AE71" s="29">
        <f>ROUND(IF(AQ71="7",BI71,0),2)</f>
        <v>0</v>
      </c>
      <c r="AF71" s="29">
        <f>ROUND(IF(AQ71="2",BH71,0),2)</f>
        <v>0</v>
      </c>
      <c r="AG71" s="29">
        <f>ROUND(IF(AQ71="2",BI71,0),2)</f>
        <v>0</v>
      </c>
      <c r="AH71" s="29">
        <f>ROUND(IF(AQ71="0",BJ71,0),2)</f>
        <v>0</v>
      </c>
      <c r="AI71" s="12" t="s">
        <v>110</v>
      </c>
      <c r="AJ71" s="29">
        <f>IF(AN71=0,L71,0)</f>
        <v>0</v>
      </c>
      <c r="AK71" s="29">
        <f>IF(AN71=12,L71,0)</f>
        <v>0</v>
      </c>
      <c r="AL71" s="29">
        <f>IF(AN71=21,L71,0)</f>
        <v>0</v>
      </c>
      <c r="AN71" s="29">
        <v>21</v>
      </c>
      <c r="AO71" s="29">
        <f>H71*1</f>
        <v>0</v>
      </c>
      <c r="AP71" s="29">
        <f>H71*(1-1)</f>
        <v>0</v>
      </c>
      <c r="AQ71" s="31" t="s">
        <v>60</v>
      </c>
      <c r="AV71" s="29">
        <f>ROUND(AW71+AX71,2)</f>
        <v>0</v>
      </c>
      <c r="AW71" s="29">
        <f>ROUND(G71*AO71,2)</f>
        <v>0</v>
      </c>
      <c r="AX71" s="29">
        <f>ROUND(G71*AP71,2)</f>
        <v>0</v>
      </c>
      <c r="AY71" s="31" t="s">
        <v>61</v>
      </c>
      <c r="AZ71" s="31" t="s">
        <v>114</v>
      </c>
      <c r="BA71" s="12" t="s">
        <v>115</v>
      </c>
      <c r="BC71" s="29">
        <f>AW71+AX71</f>
        <v>0</v>
      </c>
      <c r="BD71" s="29">
        <f>H71/(100-BE71)*100</f>
        <v>0</v>
      </c>
      <c r="BE71" s="29">
        <v>0</v>
      </c>
      <c r="BF71" s="29">
        <f>O71</f>
        <v>1.17E-2</v>
      </c>
      <c r="BH71" s="29">
        <f>G71*AO71</f>
        <v>0</v>
      </c>
      <c r="BI71" s="29">
        <f>G71*AP71</f>
        <v>0</v>
      </c>
      <c r="BJ71" s="29">
        <f>G71*H71</f>
        <v>0</v>
      </c>
      <c r="BK71" s="31" t="s">
        <v>64</v>
      </c>
      <c r="BL71" s="29">
        <v>725</v>
      </c>
      <c r="BW71" s="29">
        <f>I71</f>
        <v>21</v>
      </c>
      <c r="BX71" s="4" t="s">
        <v>141</v>
      </c>
    </row>
    <row r="72" spans="1:76" ht="14.4" x14ac:dyDescent="0.3">
      <c r="A72" s="32"/>
      <c r="D72" s="33" t="s">
        <v>57</v>
      </c>
      <c r="E72" s="33" t="s">
        <v>52</v>
      </c>
      <c r="G72" s="34">
        <v>1</v>
      </c>
      <c r="P72" s="35"/>
    </row>
    <row r="73" spans="1:76" ht="26.4" x14ac:dyDescent="0.3">
      <c r="A73" s="2" t="s">
        <v>142</v>
      </c>
      <c r="B73" s="3" t="s">
        <v>110</v>
      </c>
      <c r="C73" s="3" t="s">
        <v>594</v>
      </c>
      <c r="D73" s="104" t="s">
        <v>143</v>
      </c>
      <c r="E73" s="101"/>
      <c r="F73" s="3" t="s">
        <v>59</v>
      </c>
      <c r="G73" s="29">
        <v>1</v>
      </c>
      <c r="H73" s="94"/>
      <c r="I73" s="30">
        <v>21</v>
      </c>
      <c r="J73" s="29">
        <f>ROUND(G73*AO73,2)</f>
        <v>0</v>
      </c>
      <c r="K73" s="29">
        <f>ROUND(G73*AP73,2)</f>
        <v>0</v>
      </c>
      <c r="L73" s="29">
        <f>ROUND(G73*H73,2)</f>
        <v>0</v>
      </c>
      <c r="M73" s="29">
        <f>L73*(1+BW73/100)</f>
        <v>0</v>
      </c>
      <c r="N73" s="29">
        <v>1.17E-2</v>
      </c>
      <c r="O73" s="29">
        <f>G73*N73</f>
        <v>1.17E-2</v>
      </c>
      <c r="P73" s="74"/>
      <c r="Z73" s="29">
        <f>ROUND(IF(AQ73="5",BJ73,0),2)</f>
        <v>0</v>
      </c>
      <c r="AB73" s="29">
        <f>ROUND(IF(AQ73="1",BH73,0),2)</f>
        <v>0</v>
      </c>
      <c r="AC73" s="29">
        <f>ROUND(IF(AQ73="1",BI73,0),2)</f>
        <v>0</v>
      </c>
      <c r="AD73" s="29">
        <f>ROUND(IF(AQ73="7",BH73,0),2)</f>
        <v>0</v>
      </c>
      <c r="AE73" s="29">
        <f>ROUND(IF(AQ73="7",BI73,0),2)</f>
        <v>0</v>
      </c>
      <c r="AF73" s="29">
        <f>ROUND(IF(AQ73="2",BH73,0),2)</f>
        <v>0</v>
      </c>
      <c r="AG73" s="29">
        <f>ROUND(IF(AQ73="2",BI73,0),2)</f>
        <v>0</v>
      </c>
      <c r="AH73" s="29">
        <f>ROUND(IF(AQ73="0",BJ73,0),2)</f>
        <v>0</v>
      </c>
      <c r="AI73" s="12" t="s">
        <v>110</v>
      </c>
      <c r="AJ73" s="29">
        <f>IF(AN73=0,L73,0)</f>
        <v>0</v>
      </c>
      <c r="AK73" s="29">
        <f>IF(AN73=12,L73,0)</f>
        <v>0</v>
      </c>
      <c r="AL73" s="29">
        <f>IF(AN73=21,L73,0)</f>
        <v>0</v>
      </c>
      <c r="AN73" s="29">
        <v>21</v>
      </c>
      <c r="AO73" s="29">
        <f>H73*1</f>
        <v>0</v>
      </c>
      <c r="AP73" s="29">
        <f>H73*(1-1)</f>
        <v>0</v>
      </c>
      <c r="AQ73" s="31" t="s">
        <v>60</v>
      </c>
      <c r="AV73" s="29">
        <f>ROUND(AW73+AX73,2)</f>
        <v>0</v>
      </c>
      <c r="AW73" s="29">
        <f>ROUND(G73*AO73,2)</f>
        <v>0</v>
      </c>
      <c r="AX73" s="29">
        <f>ROUND(G73*AP73,2)</f>
        <v>0</v>
      </c>
      <c r="AY73" s="31" t="s">
        <v>61</v>
      </c>
      <c r="AZ73" s="31" t="s">
        <v>114</v>
      </c>
      <c r="BA73" s="12" t="s">
        <v>115</v>
      </c>
      <c r="BC73" s="29">
        <f>AW73+AX73</f>
        <v>0</v>
      </c>
      <c r="BD73" s="29">
        <f>H73/(100-BE73)*100</f>
        <v>0</v>
      </c>
      <c r="BE73" s="29">
        <v>0</v>
      </c>
      <c r="BF73" s="29">
        <f>O73</f>
        <v>1.17E-2</v>
      </c>
      <c r="BH73" s="29">
        <f>G73*AO73</f>
        <v>0</v>
      </c>
      <c r="BI73" s="29">
        <f>G73*AP73</f>
        <v>0</v>
      </c>
      <c r="BJ73" s="29">
        <f>G73*H73</f>
        <v>0</v>
      </c>
      <c r="BK73" s="31" t="s">
        <v>64</v>
      </c>
      <c r="BL73" s="29">
        <v>725</v>
      </c>
      <c r="BW73" s="29">
        <f>I73</f>
        <v>21</v>
      </c>
      <c r="BX73" s="4" t="s">
        <v>143</v>
      </c>
    </row>
    <row r="74" spans="1:76" ht="14.4" x14ac:dyDescent="0.3">
      <c r="A74" s="32"/>
      <c r="D74" s="33" t="s">
        <v>57</v>
      </c>
      <c r="E74" s="33" t="s">
        <v>52</v>
      </c>
      <c r="G74" s="34">
        <v>1</v>
      </c>
      <c r="P74" s="35"/>
    </row>
    <row r="75" spans="1:76" ht="14.4" x14ac:dyDescent="0.3">
      <c r="A75" s="2" t="s">
        <v>144</v>
      </c>
      <c r="B75" s="3" t="s">
        <v>110</v>
      </c>
      <c r="C75" s="3" t="s">
        <v>595</v>
      </c>
      <c r="D75" s="104" t="s">
        <v>145</v>
      </c>
      <c r="E75" s="101"/>
      <c r="F75" s="3" t="s">
        <v>59</v>
      </c>
      <c r="G75" s="29">
        <v>2</v>
      </c>
      <c r="H75" s="94"/>
      <c r="I75" s="30">
        <v>21</v>
      </c>
      <c r="J75" s="29">
        <f>ROUND(G75*AO75,2)</f>
        <v>0</v>
      </c>
      <c r="K75" s="29">
        <f>ROUND(G75*AP75,2)</f>
        <v>0</v>
      </c>
      <c r="L75" s="29">
        <f>ROUND(G75*H75,2)</f>
        <v>0</v>
      </c>
      <c r="M75" s="29">
        <f>L75*(1+BW75/100)</f>
        <v>0</v>
      </c>
      <c r="N75" s="29">
        <v>1.17E-2</v>
      </c>
      <c r="O75" s="29">
        <f>G75*N75</f>
        <v>2.3400000000000001E-2</v>
      </c>
      <c r="P75" s="74"/>
      <c r="Z75" s="29">
        <f>ROUND(IF(AQ75="5",BJ75,0),2)</f>
        <v>0</v>
      </c>
      <c r="AB75" s="29">
        <f>ROUND(IF(AQ75="1",BH75,0),2)</f>
        <v>0</v>
      </c>
      <c r="AC75" s="29">
        <f>ROUND(IF(AQ75="1",BI75,0),2)</f>
        <v>0</v>
      </c>
      <c r="AD75" s="29">
        <f>ROUND(IF(AQ75="7",BH75,0),2)</f>
        <v>0</v>
      </c>
      <c r="AE75" s="29">
        <f>ROUND(IF(AQ75="7",BI75,0),2)</f>
        <v>0</v>
      </c>
      <c r="AF75" s="29">
        <f>ROUND(IF(AQ75="2",BH75,0),2)</f>
        <v>0</v>
      </c>
      <c r="AG75" s="29">
        <f>ROUND(IF(AQ75="2",BI75,0),2)</f>
        <v>0</v>
      </c>
      <c r="AH75" s="29">
        <f>ROUND(IF(AQ75="0",BJ75,0),2)</f>
        <v>0</v>
      </c>
      <c r="AI75" s="12" t="s">
        <v>110</v>
      </c>
      <c r="AJ75" s="29">
        <f>IF(AN75=0,L75,0)</f>
        <v>0</v>
      </c>
      <c r="AK75" s="29">
        <f>IF(AN75=12,L75,0)</f>
        <v>0</v>
      </c>
      <c r="AL75" s="29">
        <f>IF(AN75=21,L75,0)</f>
        <v>0</v>
      </c>
      <c r="AN75" s="29">
        <v>21</v>
      </c>
      <c r="AO75" s="29">
        <f>H75*1</f>
        <v>0</v>
      </c>
      <c r="AP75" s="29">
        <f>H75*(1-1)</f>
        <v>0</v>
      </c>
      <c r="AQ75" s="31" t="s">
        <v>60</v>
      </c>
      <c r="AV75" s="29">
        <f>ROUND(AW75+AX75,2)</f>
        <v>0</v>
      </c>
      <c r="AW75" s="29">
        <f>ROUND(G75*AO75,2)</f>
        <v>0</v>
      </c>
      <c r="AX75" s="29">
        <f>ROUND(G75*AP75,2)</f>
        <v>0</v>
      </c>
      <c r="AY75" s="31" t="s">
        <v>61</v>
      </c>
      <c r="AZ75" s="31" t="s">
        <v>114</v>
      </c>
      <c r="BA75" s="12" t="s">
        <v>115</v>
      </c>
      <c r="BC75" s="29">
        <f>AW75+AX75</f>
        <v>0</v>
      </c>
      <c r="BD75" s="29">
        <f>H75/(100-BE75)*100</f>
        <v>0</v>
      </c>
      <c r="BE75" s="29">
        <v>0</v>
      </c>
      <c r="BF75" s="29">
        <f>O75</f>
        <v>2.3400000000000001E-2</v>
      </c>
      <c r="BH75" s="29">
        <f>G75*AO75</f>
        <v>0</v>
      </c>
      <c r="BI75" s="29">
        <f>G75*AP75</f>
        <v>0</v>
      </c>
      <c r="BJ75" s="29">
        <f>G75*H75</f>
        <v>0</v>
      </c>
      <c r="BK75" s="31" t="s">
        <v>64</v>
      </c>
      <c r="BL75" s="29">
        <v>725</v>
      </c>
      <c r="BW75" s="29">
        <f>I75</f>
        <v>21</v>
      </c>
      <c r="BX75" s="4" t="s">
        <v>145</v>
      </c>
    </row>
    <row r="76" spans="1:76" ht="14.4" x14ac:dyDescent="0.3">
      <c r="A76" s="32"/>
      <c r="D76" s="33" t="s">
        <v>66</v>
      </c>
      <c r="E76" s="33" t="s">
        <v>52</v>
      </c>
      <c r="G76" s="34">
        <v>2</v>
      </c>
      <c r="P76" s="35"/>
    </row>
    <row r="77" spans="1:76" ht="26.4" x14ac:dyDescent="0.3">
      <c r="A77" s="2" t="s">
        <v>146</v>
      </c>
      <c r="B77" s="3" t="s">
        <v>110</v>
      </c>
      <c r="C77" s="3" t="s">
        <v>596</v>
      </c>
      <c r="D77" s="104" t="s">
        <v>669</v>
      </c>
      <c r="E77" s="101"/>
      <c r="F77" s="3" t="s">
        <v>59</v>
      </c>
      <c r="G77" s="29">
        <v>1</v>
      </c>
      <c r="H77" s="94"/>
      <c r="I77" s="30">
        <v>21</v>
      </c>
      <c r="J77" s="29">
        <f>ROUND(G77*AO77,2)</f>
        <v>0</v>
      </c>
      <c r="K77" s="29">
        <f>ROUND(G77*AP77,2)</f>
        <v>0</v>
      </c>
      <c r="L77" s="29">
        <f>ROUND(G77*H77,2)</f>
        <v>0</v>
      </c>
      <c r="M77" s="29">
        <f>L77*(1+BW77/100)</f>
        <v>0</v>
      </c>
      <c r="N77" s="29">
        <v>1.17E-2</v>
      </c>
      <c r="O77" s="29">
        <f>G77*N77</f>
        <v>1.17E-2</v>
      </c>
      <c r="P77" s="74"/>
      <c r="Z77" s="29">
        <f>ROUND(IF(AQ77="5",BJ77,0),2)</f>
        <v>0</v>
      </c>
      <c r="AB77" s="29">
        <f>ROUND(IF(AQ77="1",BH77,0),2)</f>
        <v>0</v>
      </c>
      <c r="AC77" s="29">
        <f>ROUND(IF(AQ77="1",BI77,0),2)</f>
        <v>0</v>
      </c>
      <c r="AD77" s="29">
        <f>ROUND(IF(AQ77="7",BH77,0),2)</f>
        <v>0</v>
      </c>
      <c r="AE77" s="29">
        <f>ROUND(IF(AQ77="7",BI77,0),2)</f>
        <v>0</v>
      </c>
      <c r="AF77" s="29">
        <f>ROUND(IF(AQ77="2",BH77,0),2)</f>
        <v>0</v>
      </c>
      <c r="AG77" s="29">
        <f>ROUND(IF(AQ77="2",BI77,0),2)</f>
        <v>0</v>
      </c>
      <c r="AH77" s="29">
        <f>ROUND(IF(AQ77="0",BJ77,0),2)</f>
        <v>0</v>
      </c>
      <c r="AI77" s="12" t="s">
        <v>110</v>
      </c>
      <c r="AJ77" s="29">
        <f>IF(AN77=0,L77,0)</f>
        <v>0</v>
      </c>
      <c r="AK77" s="29">
        <f>IF(AN77=12,L77,0)</f>
        <v>0</v>
      </c>
      <c r="AL77" s="29">
        <f>IF(AN77=21,L77,0)</f>
        <v>0</v>
      </c>
      <c r="AN77" s="29">
        <v>21</v>
      </c>
      <c r="AO77" s="29">
        <f>H77*1</f>
        <v>0</v>
      </c>
      <c r="AP77" s="29">
        <f>H77*(1-1)</f>
        <v>0</v>
      </c>
      <c r="AQ77" s="31" t="s">
        <v>60</v>
      </c>
      <c r="AV77" s="29">
        <f>ROUND(AW77+AX77,2)</f>
        <v>0</v>
      </c>
      <c r="AW77" s="29">
        <f>ROUND(G77*AO77,2)</f>
        <v>0</v>
      </c>
      <c r="AX77" s="29">
        <f>ROUND(G77*AP77,2)</f>
        <v>0</v>
      </c>
      <c r="AY77" s="31" t="s">
        <v>61</v>
      </c>
      <c r="AZ77" s="31" t="s">
        <v>114</v>
      </c>
      <c r="BA77" s="12" t="s">
        <v>115</v>
      </c>
      <c r="BC77" s="29">
        <f>AW77+AX77</f>
        <v>0</v>
      </c>
      <c r="BD77" s="29">
        <f>H77/(100-BE77)*100</f>
        <v>0</v>
      </c>
      <c r="BE77" s="29">
        <v>0</v>
      </c>
      <c r="BF77" s="29">
        <f>O77</f>
        <v>1.17E-2</v>
      </c>
      <c r="BH77" s="29">
        <f>G77*AO77</f>
        <v>0</v>
      </c>
      <c r="BI77" s="29">
        <f>G77*AP77</f>
        <v>0</v>
      </c>
      <c r="BJ77" s="29">
        <f>G77*H77</f>
        <v>0</v>
      </c>
      <c r="BK77" s="31" t="s">
        <v>64</v>
      </c>
      <c r="BL77" s="29">
        <v>725</v>
      </c>
      <c r="BW77" s="29">
        <f>I77</f>
        <v>21</v>
      </c>
      <c r="BX77" s="4" t="s">
        <v>147</v>
      </c>
    </row>
    <row r="78" spans="1:76" ht="14.4" x14ac:dyDescent="0.3">
      <c r="A78" s="32"/>
      <c r="D78" s="33" t="s">
        <v>57</v>
      </c>
      <c r="E78" s="33" t="s">
        <v>52</v>
      </c>
      <c r="G78" s="34">
        <v>1</v>
      </c>
      <c r="P78" s="35"/>
    </row>
    <row r="79" spans="1:76" ht="26.4" x14ac:dyDescent="0.3">
      <c r="A79" s="2" t="s">
        <v>148</v>
      </c>
      <c r="B79" s="3" t="s">
        <v>110</v>
      </c>
      <c r="C79" s="3" t="s">
        <v>597</v>
      </c>
      <c r="D79" s="104" t="s">
        <v>149</v>
      </c>
      <c r="E79" s="101"/>
      <c r="F79" s="3" t="s">
        <v>59</v>
      </c>
      <c r="G79" s="29">
        <v>1</v>
      </c>
      <c r="H79" s="94"/>
      <c r="I79" s="30">
        <v>21</v>
      </c>
      <c r="J79" s="29">
        <f>ROUND(G79*AO79,2)</f>
        <v>0</v>
      </c>
      <c r="K79" s="29">
        <f>ROUND(G79*AP79,2)</f>
        <v>0</v>
      </c>
      <c r="L79" s="29">
        <f>ROUND(G79*H79,2)</f>
        <v>0</v>
      </c>
      <c r="M79" s="29">
        <f>L79*(1+BW79/100)</f>
        <v>0</v>
      </c>
      <c r="N79" s="29">
        <v>1.17E-2</v>
      </c>
      <c r="O79" s="29">
        <f>G79*N79</f>
        <v>1.17E-2</v>
      </c>
      <c r="P79" s="74"/>
      <c r="Z79" s="29">
        <f>ROUND(IF(AQ79="5",BJ79,0),2)</f>
        <v>0</v>
      </c>
      <c r="AB79" s="29">
        <f>ROUND(IF(AQ79="1",BH79,0),2)</f>
        <v>0</v>
      </c>
      <c r="AC79" s="29">
        <f>ROUND(IF(AQ79="1",BI79,0),2)</f>
        <v>0</v>
      </c>
      <c r="AD79" s="29">
        <f>ROUND(IF(AQ79="7",BH79,0),2)</f>
        <v>0</v>
      </c>
      <c r="AE79" s="29">
        <f>ROUND(IF(AQ79="7",BI79,0),2)</f>
        <v>0</v>
      </c>
      <c r="AF79" s="29">
        <f>ROUND(IF(AQ79="2",BH79,0),2)</f>
        <v>0</v>
      </c>
      <c r="AG79" s="29">
        <f>ROUND(IF(AQ79="2",BI79,0),2)</f>
        <v>0</v>
      </c>
      <c r="AH79" s="29">
        <f>ROUND(IF(AQ79="0",BJ79,0),2)</f>
        <v>0</v>
      </c>
      <c r="AI79" s="12" t="s">
        <v>110</v>
      </c>
      <c r="AJ79" s="29">
        <f>IF(AN79=0,L79,0)</f>
        <v>0</v>
      </c>
      <c r="AK79" s="29">
        <f>IF(AN79=12,L79,0)</f>
        <v>0</v>
      </c>
      <c r="AL79" s="29">
        <f>IF(AN79=21,L79,0)</f>
        <v>0</v>
      </c>
      <c r="AN79" s="29">
        <v>21</v>
      </c>
      <c r="AO79" s="29">
        <f>H79*1</f>
        <v>0</v>
      </c>
      <c r="AP79" s="29">
        <f>H79*(1-1)</f>
        <v>0</v>
      </c>
      <c r="AQ79" s="31" t="s">
        <v>60</v>
      </c>
      <c r="AV79" s="29">
        <f>ROUND(AW79+AX79,2)</f>
        <v>0</v>
      </c>
      <c r="AW79" s="29">
        <f>ROUND(G79*AO79,2)</f>
        <v>0</v>
      </c>
      <c r="AX79" s="29">
        <f>ROUND(G79*AP79,2)</f>
        <v>0</v>
      </c>
      <c r="AY79" s="31" t="s">
        <v>61</v>
      </c>
      <c r="AZ79" s="31" t="s">
        <v>114</v>
      </c>
      <c r="BA79" s="12" t="s">
        <v>115</v>
      </c>
      <c r="BC79" s="29">
        <f>AW79+AX79</f>
        <v>0</v>
      </c>
      <c r="BD79" s="29">
        <f>H79/(100-BE79)*100</f>
        <v>0</v>
      </c>
      <c r="BE79" s="29">
        <v>0</v>
      </c>
      <c r="BF79" s="29">
        <f>O79</f>
        <v>1.17E-2</v>
      </c>
      <c r="BH79" s="29">
        <f>G79*AO79</f>
        <v>0</v>
      </c>
      <c r="BI79" s="29">
        <f>G79*AP79</f>
        <v>0</v>
      </c>
      <c r="BJ79" s="29">
        <f>G79*H79</f>
        <v>0</v>
      </c>
      <c r="BK79" s="31" t="s">
        <v>64</v>
      </c>
      <c r="BL79" s="29">
        <v>725</v>
      </c>
      <c r="BW79" s="29">
        <f>I79</f>
        <v>21</v>
      </c>
      <c r="BX79" s="4" t="s">
        <v>149</v>
      </c>
    </row>
    <row r="80" spans="1:76" ht="26.4" x14ac:dyDescent="0.3">
      <c r="A80" s="2" t="s">
        <v>150</v>
      </c>
      <c r="B80" s="3" t="s">
        <v>110</v>
      </c>
      <c r="C80" s="3" t="s">
        <v>598</v>
      </c>
      <c r="D80" s="104" t="s">
        <v>670</v>
      </c>
      <c r="E80" s="101"/>
      <c r="F80" s="3" t="s">
        <v>59</v>
      </c>
      <c r="G80" s="29">
        <v>1</v>
      </c>
      <c r="H80" s="94"/>
      <c r="I80" s="30">
        <v>21</v>
      </c>
      <c r="J80" s="29">
        <f>ROUND(G80*AO80,2)</f>
        <v>0</v>
      </c>
      <c r="K80" s="29">
        <f>ROUND(G80*AP80,2)</f>
        <v>0</v>
      </c>
      <c r="L80" s="29">
        <f>ROUND(G80*H80,2)</f>
        <v>0</v>
      </c>
      <c r="M80" s="29">
        <f>L80*(1+BW80/100)</f>
        <v>0</v>
      </c>
      <c r="N80" s="29">
        <v>1.17E-2</v>
      </c>
      <c r="O80" s="29">
        <f>G80*N80</f>
        <v>1.17E-2</v>
      </c>
      <c r="P80" s="74"/>
      <c r="Z80" s="29">
        <f>ROUND(IF(AQ80="5",BJ80,0),2)</f>
        <v>0</v>
      </c>
      <c r="AB80" s="29">
        <f>ROUND(IF(AQ80="1",BH80,0),2)</f>
        <v>0</v>
      </c>
      <c r="AC80" s="29">
        <f>ROUND(IF(AQ80="1",BI80,0),2)</f>
        <v>0</v>
      </c>
      <c r="AD80" s="29">
        <f>ROUND(IF(AQ80="7",BH80,0),2)</f>
        <v>0</v>
      </c>
      <c r="AE80" s="29">
        <f>ROUND(IF(AQ80="7",BI80,0),2)</f>
        <v>0</v>
      </c>
      <c r="AF80" s="29">
        <f>ROUND(IF(AQ80="2",BH80,0),2)</f>
        <v>0</v>
      </c>
      <c r="AG80" s="29">
        <f>ROUND(IF(AQ80="2",BI80,0),2)</f>
        <v>0</v>
      </c>
      <c r="AH80" s="29">
        <f>ROUND(IF(AQ80="0",BJ80,0),2)</f>
        <v>0</v>
      </c>
      <c r="AI80" s="12" t="s">
        <v>110</v>
      </c>
      <c r="AJ80" s="29">
        <f>IF(AN80=0,L80,0)</f>
        <v>0</v>
      </c>
      <c r="AK80" s="29">
        <f>IF(AN80=12,L80,0)</f>
        <v>0</v>
      </c>
      <c r="AL80" s="29">
        <f>IF(AN80=21,L80,0)</f>
        <v>0</v>
      </c>
      <c r="AN80" s="29">
        <v>21</v>
      </c>
      <c r="AO80" s="29">
        <f>H80*1</f>
        <v>0</v>
      </c>
      <c r="AP80" s="29">
        <f>H80*(1-1)</f>
        <v>0</v>
      </c>
      <c r="AQ80" s="31" t="s">
        <v>60</v>
      </c>
      <c r="AV80" s="29">
        <f>ROUND(AW80+AX80,2)</f>
        <v>0</v>
      </c>
      <c r="AW80" s="29">
        <f>ROUND(G80*AO80,2)</f>
        <v>0</v>
      </c>
      <c r="AX80" s="29">
        <f>ROUND(G80*AP80,2)</f>
        <v>0</v>
      </c>
      <c r="AY80" s="31" t="s">
        <v>61</v>
      </c>
      <c r="AZ80" s="31" t="s">
        <v>114</v>
      </c>
      <c r="BA80" s="12" t="s">
        <v>115</v>
      </c>
      <c r="BC80" s="29">
        <f>AW80+AX80</f>
        <v>0</v>
      </c>
      <c r="BD80" s="29">
        <f>H80/(100-BE80)*100</f>
        <v>0</v>
      </c>
      <c r="BE80" s="29">
        <v>0</v>
      </c>
      <c r="BF80" s="29">
        <f>O80</f>
        <v>1.17E-2</v>
      </c>
      <c r="BH80" s="29">
        <f>G80*AO80</f>
        <v>0</v>
      </c>
      <c r="BI80" s="29">
        <f>G80*AP80</f>
        <v>0</v>
      </c>
      <c r="BJ80" s="29">
        <f>G80*H80</f>
        <v>0</v>
      </c>
      <c r="BK80" s="31" t="s">
        <v>64</v>
      </c>
      <c r="BL80" s="29">
        <v>725</v>
      </c>
      <c r="BW80" s="29">
        <f>I80</f>
        <v>21</v>
      </c>
      <c r="BX80" s="4" t="s">
        <v>151</v>
      </c>
    </row>
    <row r="81" spans="1:76" ht="14.4" x14ac:dyDescent="0.3">
      <c r="A81" s="32"/>
      <c r="D81" s="33" t="s">
        <v>57</v>
      </c>
      <c r="E81" s="33" t="s">
        <v>52</v>
      </c>
      <c r="G81" s="34">
        <v>1</v>
      </c>
      <c r="P81" s="35"/>
    </row>
    <row r="82" spans="1:76" ht="26.4" x14ac:dyDescent="0.3">
      <c r="A82" s="2" t="s">
        <v>152</v>
      </c>
      <c r="B82" s="3" t="s">
        <v>110</v>
      </c>
      <c r="C82" s="3" t="s">
        <v>599</v>
      </c>
      <c r="D82" s="104" t="s">
        <v>671</v>
      </c>
      <c r="E82" s="101"/>
      <c r="F82" s="3" t="s">
        <v>59</v>
      </c>
      <c r="G82" s="29">
        <v>1</v>
      </c>
      <c r="H82" s="94"/>
      <c r="I82" s="30">
        <v>21</v>
      </c>
      <c r="J82" s="29">
        <f>ROUND(G82*AO82,2)</f>
        <v>0</v>
      </c>
      <c r="K82" s="29">
        <f>ROUND(G82*AP82,2)</f>
        <v>0</v>
      </c>
      <c r="L82" s="29">
        <f>ROUND(G82*H82,2)</f>
        <v>0</v>
      </c>
      <c r="M82" s="29">
        <f>L82*(1+BW82/100)</f>
        <v>0</v>
      </c>
      <c r="N82" s="29">
        <v>1.17E-2</v>
      </c>
      <c r="O82" s="29">
        <f>G82*N82</f>
        <v>1.17E-2</v>
      </c>
      <c r="P82" s="74"/>
      <c r="Z82" s="29">
        <f>ROUND(IF(AQ82="5",BJ82,0),2)</f>
        <v>0</v>
      </c>
      <c r="AB82" s="29">
        <f>ROUND(IF(AQ82="1",BH82,0),2)</f>
        <v>0</v>
      </c>
      <c r="AC82" s="29">
        <f>ROUND(IF(AQ82="1",BI82,0),2)</f>
        <v>0</v>
      </c>
      <c r="AD82" s="29">
        <f>ROUND(IF(AQ82="7",BH82,0),2)</f>
        <v>0</v>
      </c>
      <c r="AE82" s="29">
        <f>ROUND(IF(AQ82="7",BI82,0),2)</f>
        <v>0</v>
      </c>
      <c r="AF82" s="29">
        <f>ROUND(IF(AQ82="2",BH82,0),2)</f>
        <v>0</v>
      </c>
      <c r="AG82" s="29">
        <f>ROUND(IF(AQ82="2",BI82,0),2)</f>
        <v>0</v>
      </c>
      <c r="AH82" s="29">
        <f>ROUND(IF(AQ82="0",BJ82,0),2)</f>
        <v>0</v>
      </c>
      <c r="AI82" s="12" t="s">
        <v>110</v>
      </c>
      <c r="AJ82" s="29">
        <f>IF(AN82=0,L82,0)</f>
        <v>0</v>
      </c>
      <c r="AK82" s="29">
        <f>IF(AN82=12,L82,0)</f>
        <v>0</v>
      </c>
      <c r="AL82" s="29">
        <f>IF(AN82=21,L82,0)</f>
        <v>0</v>
      </c>
      <c r="AN82" s="29">
        <v>21</v>
      </c>
      <c r="AO82" s="29">
        <f>H82*1</f>
        <v>0</v>
      </c>
      <c r="AP82" s="29">
        <f>H82*(1-1)</f>
        <v>0</v>
      </c>
      <c r="AQ82" s="31" t="s">
        <v>60</v>
      </c>
      <c r="AV82" s="29">
        <f>ROUND(AW82+AX82,2)</f>
        <v>0</v>
      </c>
      <c r="AW82" s="29">
        <f>ROUND(G82*AO82,2)</f>
        <v>0</v>
      </c>
      <c r="AX82" s="29">
        <f>ROUND(G82*AP82,2)</f>
        <v>0</v>
      </c>
      <c r="AY82" s="31" t="s">
        <v>61</v>
      </c>
      <c r="AZ82" s="31" t="s">
        <v>114</v>
      </c>
      <c r="BA82" s="12" t="s">
        <v>115</v>
      </c>
      <c r="BC82" s="29">
        <f>AW82+AX82</f>
        <v>0</v>
      </c>
      <c r="BD82" s="29">
        <f>H82/(100-BE82)*100</f>
        <v>0</v>
      </c>
      <c r="BE82" s="29">
        <v>0</v>
      </c>
      <c r="BF82" s="29">
        <f>O82</f>
        <v>1.17E-2</v>
      </c>
      <c r="BH82" s="29">
        <f>G82*AO82</f>
        <v>0</v>
      </c>
      <c r="BI82" s="29">
        <f>G82*AP82</f>
        <v>0</v>
      </c>
      <c r="BJ82" s="29">
        <f>G82*H82</f>
        <v>0</v>
      </c>
      <c r="BK82" s="31" t="s">
        <v>64</v>
      </c>
      <c r="BL82" s="29">
        <v>725</v>
      </c>
      <c r="BW82" s="29">
        <f>I82</f>
        <v>21</v>
      </c>
      <c r="BX82" s="4" t="s">
        <v>153</v>
      </c>
    </row>
    <row r="83" spans="1:76" ht="14.4" x14ac:dyDescent="0.3">
      <c r="A83" s="32"/>
      <c r="D83" s="33" t="s">
        <v>57</v>
      </c>
      <c r="E83" s="33" t="s">
        <v>52</v>
      </c>
      <c r="G83" s="34">
        <v>1</v>
      </c>
      <c r="P83" s="35"/>
    </row>
    <row r="84" spans="1:76" ht="14.4" x14ac:dyDescent="0.3">
      <c r="A84" s="2" t="s">
        <v>154</v>
      </c>
      <c r="B84" s="3" t="s">
        <v>110</v>
      </c>
      <c r="C84" s="3" t="s">
        <v>600</v>
      </c>
      <c r="D84" s="104" t="s">
        <v>672</v>
      </c>
      <c r="E84" s="101"/>
      <c r="F84" s="3" t="s">
        <v>59</v>
      </c>
      <c r="G84" s="29">
        <v>1</v>
      </c>
      <c r="H84" s="94"/>
      <c r="I84" s="30">
        <v>21</v>
      </c>
      <c r="J84" s="29">
        <f>ROUND(G84*AO84,2)</f>
        <v>0</v>
      </c>
      <c r="K84" s="29">
        <f>ROUND(G84*AP84,2)</f>
        <v>0</v>
      </c>
      <c r="L84" s="29">
        <f>ROUND(G84*H84,2)</f>
        <v>0</v>
      </c>
      <c r="M84" s="29">
        <f>L84*(1+BW84/100)</f>
        <v>0</v>
      </c>
      <c r="N84" s="29">
        <v>1.17E-2</v>
      </c>
      <c r="O84" s="29">
        <f>G84*N84</f>
        <v>1.17E-2</v>
      </c>
      <c r="P84" s="74"/>
      <c r="Z84" s="29">
        <f>ROUND(IF(AQ84="5",BJ84,0),2)</f>
        <v>0</v>
      </c>
      <c r="AB84" s="29">
        <f>ROUND(IF(AQ84="1",BH84,0),2)</f>
        <v>0</v>
      </c>
      <c r="AC84" s="29">
        <f>ROUND(IF(AQ84="1",BI84,0),2)</f>
        <v>0</v>
      </c>
      <c r="AD84" s="29">
        <f>ROUND(IF(AQ84="7",BH84,0),2)</f>
        <v>0</v>
      </c>
      <c r="AE84" s="29">
        <f>ROUND(IF(AQ84="7",BI84,0),2)</f>
        <v>0</v>
      </c>
      <c r="AF84" s="29">
        <f>ROUND(IF(AQ84="2",BH84,0),2)</f>
        <v>0</v>
      </c>
      <c r="AG84" s="29">
        <f>ROUND(IF(AQ84="2",BI84,0),2)</f>
        <v>0</v>
      </c>
      <c r="AH84" s="29">
        <f>ROUND(IF(AQ84="0",BJ84,0),2)</f>
        <v>0</v>
      </c>
      <c r="AI84" s="12" t="s">
        <v>110</v>
      </c>
      <c r="AJ84" s="29">
        <f>IF(AN84=0,L84,0)</f>
        <v>0</v>
      </c>
      <c r="AK84" s="29">
        <f>IF(AN84=12,L84,0)</f>
        <v>0</v>
      </c>
      <c r="AL84" s="29">
        <f>IF(AN84=21,L84,0)</f>
        <v>0</v>
      </c>
      <c r="AN84" s="29">
        <v>21</v>
      </c>
      <c r="AO84" s="29">
        <f>H84*1</f>
        <v>0</v>
      </c>
      <c r="AP84" s="29">
        <f>H84*(1-1)</f>
        <v>0</v>
      </c>
      <c r="AQ84" s="31" t="s">
        <v>60</v>
      </c>
      <c r="AV84" s="29">
        <f>ROUND(AW84+AX84,2)</f>
        <v>0</v>
      </c>
      <c r="AW84" s="29">
        <f>ROUND(G84*AO84,2)</f>
        <v>0</v>
      </c>
      <c r="AX84" s="29">
        <f>ROUND(G84*AP84,2)</f>
        <v>0</v>
      </c>
      <c r="AY84" s="31" t="s">
        <v>61</v>
      </c>
      <c r="AZ84" s="31" t="s">
        <v>114</v>
      </c>
      <c r="BA84" s="12" t="s">
        <v>115</v>
      </c>
      <c r="BC84" s="29">
        <f>AW84+AX84</f>
        <v>0</v>
      </c>
      <c r="BD84" s="29">
        <f>H84/(100-BE84)*100</f>
        <v>0</v>
      </c>
      <c r="BE84" s="29">
        <v>0</v>
      </c>
      <c r="BF84" s="29">
        <f>O84</f>
        <v>1.17E-2</v>
      </c>
      <c r="BH84" s="29">
        <f>G84*AO84</f>
        <v>0</v>
      </c>
      <c r="BI84" s="29">
        <f>G84*AP84</f>
        <v>0</v>
      </c>
      <c r="BJ84" s="29">
        <f>G84*H84</f>
        <v>0</v>
      </c>
      <c r="BK84" s="31" t="s">
        <v>64</v>
      </c>
      <c r="BL84" s="29">
        <v>725</v>
      </c>
      <c r="BW84" s="29">
        <f>I84</f>
        <v>21</v>
      </c>
      <c r="BX84" s="4" t="s">
        <v>155</v>
      </c>
    </row>
    <row r="85" spans="1:76" ht="14.4" x14ac:dyDescent="0.3">
      <c r="A85" s="32"/>
      <c r="D85" s="33" t="s">
        <v>57</v>
      </c>
      <c r="E85" s="33" t="s">
        <v>52</v>
      </c>
      <c r="G85" s="34">
        <v>1</v>
      </c>
      <c r="P85" s="35"/>
    </row>
    <row r="86" spans="1:76" ht="14.4" x14ac:dyDescent="0.3">
      <c r="A86" s="2" t="s">
        <v>156</v>
      </c>
      <c r="B86" s="3" t="s">
        <v>110</v>
      </c>
      <c r="C86" s="3" t="s">
        <v>601</v>
      </c>
      <c r="D86" s="104" t="s">
        <v>673</v>
      </c>
      <c r="E86" s="101"/>
      <c r="F86" s="3" t="s">
        <v>59</v>
      </c>
      <c r="G86" s="29">
        <v>1</v>
      </c>
      <c r="H86" s="94"/>
      <c r="I86" s="30">
        <v>21</v>
      </c>
      <c r="J86" s="29">
        <f>ROUND(G86*AO86,2)</f>
        <v>0</v>
      </c>
      <c r="K86" s="29">
        <f>ROUND(G86*AP86,2)</f>
        <v>0</v>
      </c>
      <c r="L86" s="29">
        <f>ROUND(G86*H86,2)</f>
        <v>0</v>
      </c>
      <c r="M86" s="29">
        <f>L86*(1+BW86/100)</f>
        <v>0</v>
      </c>
      <c r="N86" s="29">
        <v>1.17E-2</v>
      </c>
      <c r="O86" s="29">
        <f>G86*N86</f>
        <v>1.17E-2</v>
      </c>
      <c r="P86" s="74"/>
      <c r="Z86" s="29">
        <f>ROUND(IF(AQ86="5",BJ86,0),2)</f>
        <v>0</v>
      </c>
      <c r="AB86" s="29">
        <f>ROUND(IF(AQ86="1",BH86,0),2)</f>
        <v>0</v>
      </c>
      <c r="AC86" s="29">
        <f>ROUND(IF(AQ86="1",BI86,0),2)</f>
        <v>0</v>
      </c>
      <c r="AD86" s="29">
        <f>ROUND(IF(AQ86="7",BH86,0),2)</f>
        <v>0</v>
      </c>
      <c r="AE86" s="29">
        <f>ROUND(IF(AQ86="7",BI86,0),2)</f>
        <v>0</v>
      </c>
      <c r="AF86" s="29">
        <f>ROUND(IF(AQ86="2",BH86,0),2)</f>
        <v>0</v>
      </c>
      <c r="AG86" s="29">
        <f>ROUND(IF(AQ86="2",BI86,0),2)</f>
        <v>0</v>
      </c>
      <c r="AH86" s="29">
        <f>ROUND(IF(AQ86="0",BJ86,0),2)</f>
        <v>0</v>
      </c>
      <c r="AI86" s="12" t="s">
        <v>110</v>
      </c>
      <c r="AJ86" s="29">
        <f>IF(AN86=0,L86,0)</f>
        <v>0</v>
      </c>
      <c r="AK86" s="29">
        <f>IF(AN86=12,L86,0)</f>
        <v>0</v>
      </c>
      <c r="AL86" s="29">
        <f>IF(AN86=21,L86,0)</f>
        <v>0</v>
      </c>
      <c r="AN86" s="29">
        <v>21</v>
      </c>
      <c r="AO86" s="29">
        <f>H86*1</f>
        <v>0</v>
      </c>
      <c r="AP86" s="29">
        <f>H86*(1-1)</f>
        <v>0</v>
      </c>
      <c r="AQ86" s="31" t="s">
        <v>60</v>
      </c>
      <c r="AV86" s="29">
        <f>ROUND(AW86+AX86,2)</f>
        <v>0</v>
      </c>
      <c r="AW86" s="29">
        <f>ROUND(G86*AO86,2)</f>
        <v>0</v>
      </c>
      <c r="AX86" s="29">
        <f>ROUND(G86*AP86,2)</f>
        <v>0</v>
      </c>
      <c r="AY86" s="31" t="s">
        <v>61</v>
      </c>
      <c r="AZ86" s="31" t="s">
        <v>114</v>
      </c>
      <c r="BA86" s="12" t="s">
        <v>115</v>
      </c>
      <c r="BC86" s="29">
        <f>AW86+AX86</f>
        <v>0</v>
      </c>
      <c r="BD86" s="29">
        <f>H86/(100-BE86)*100</f>
        <v>0</v>
      </c>
      <c r="BE86" s="29">
        <v>0</v>
      </c>
      <c r="BF86" s="29">
        <f>O86</f>
        <v>1.17E-2</v>
      </c>
      <c r="BH86" s="29">
        <f>G86*AO86</f>
        <v>0</v>
      </c>
      <c r="BI86" s="29">
        <f>G86*AP86</f>
        <v>0</v>
      </c>
      <c r="BJ86" s="29">
        <f>G86*H86</f>
        <v>0</v>
      </c>
      <c r="BK86" s="31" t="s">
        <v>64</v>
      </c>
      <c r="BL86" s="29">
        <v>725</v>
      </c>
      <c r="BW86" s="29">
        <f>I86</f>
        <v>21</v>
      </c>
      <c r="BX86" s="4" t="s">
        <v>157</v>
      </c>
    </row>
    <row r="87" spans="1:76" ht="14.4" x14ac:dyDescent="0.3">
      <c r="A87" s="32"/>
      <c r="D87" s="33" t="s">
        <v>57</v>
      </c>
      <c r="E87" s="33" t="s">
        <v>52</v>
      </c>
      <c r="G87" s="34">
        <v>1</v>
      </c>
      <c r="P87" s="35"/>
    </row>
    <row r="88" spans="1:76" ht="14.4" x14ac:dyDescent="0.3">
      <c r="A88" s="2" t="s">
        <v>158</v>
      </c>
      <c r="B88" s="3" t="s">
        <v>110</v>
      </c>
      <c r="C88" s="3" t="s">
        <v>602</v>
      </c>
      <c r="D88" s="104" t="s">
        <v>674</v>
      </c>
      <c r="E88" s="101"/>
      <c r="F88" s="3" t="s">
        <v>59</v>
      </c>
      <c r="G88" s="29">
        <v>2</v>
      </c>
      <c r="H88" s="94"/>
      <c r="I88" s="30">
        <v>21</v>
      </c>
      <c r="J88" s="29">
        <f>ROUND(G88*AO88,2)</f>
        <v>0</v>
      </c>
      <c r="K88" s="29">
        <f>ROUND(G88*AP88,2)</f>
        <v>0</v>
      </c>
      <c r="L88" s="29">
        <f>ROUND(G88*H88,2)</f>
        <v>0</v>
      </c>
      <c r="M88" s="29">
        <f>L88*(1+BW88/100)</f>
        <v>0</v>
      </c>
      <c r="N88" s="29">
        <v>1.17E-2</v>
      </c>
      <c r="O88" s="29">
        <f>G88*N88</f>
        <v>2.3400000000000001E-2</v>
      </c>
      <c r="P88" s="74"/>
      <c r="Z88" s="29">
        <f>ROUND(IF(AQ88="5",BJ88,0),2)</f>
        <v>0</v>
      </c>
      <c r="AB88" s="29">
        <f>ROUND(IF(AQ88="1",BH88,0),2)</f>
        <v>0</v>
      </c>
      <c r="AC88" s="29">
        <f>ROUND(IF(AQ88="1",BI88,0),2)</f>
        <v>0</v>
      </c>
      <c r="AD88" s="29">
        <f>ROUND(IF(AQ88="7",BH88,0),2)</f>
        <v>0</v>
      </c>
      <c r="AE88" s="29">
        <f>ROUND(IF(AQ88="7",BI88,0),2)</f>
        <v>0</v>
      </c>
      <c r="AF88" s="29">
        <f>ROUND(IF(AQ88="2",BH88,0),2)</f>
        <v>0</v>
      </c>
      <c r="AG88" s="29">
        <f>ROUND(IF(AQ88="2",BI88,0),2)</f>
        <v>0</v>
      </c>
      <c r="AH88" s="29">
        <f>ROUND(IF(AQ88="0",BJ88,0),2)</f>
        <v>0</v>
      </c>
      <c r="AI88" s="12" t="s">
        <v>110</v>
      </c>
      <c r="AJ88" s="29">
        <f>IF(AN88=0,L88,0)</f>
        <v>0</v>
      </c>
      <c r="AK88" s="29">
        <f>IF(AN88=12,L88,0)</f>
        <v>0</v>
      </c>
      <c r="AL88" s="29">
        <f>IF(AN88=21,L88,0)</f>
        <v>0</v>
      </c>
      <c r="AN88" s="29">
        <v>21</v>
      </c>
      <c r="AO88" s="29">
        <f>H88*1</f>
        <v>0</v>
      </c>
      <c r="AP88" s="29">
        <f>H88*(1-1)</f>
        <v>0</v>
      </c>
      <c r="AQ88" s="31" t="s">
        <v>60</v>
      </c>
      <c r="AV88" s="29">
        <f>ROUND(AW88+AX88,2)</f>
        <v>0</v>
      </c>
      <c r="AW88" s="29">
        <f>ROUND(G88*AO88,2)</f>
        <v>0</v>
      </c>
      <c r="AX88" s="29">
        <f>ROUND(G88*AP88,2)</f>
        <v>0</v>
      </c>
      <c r="AY88" s="31" t="s">
        <v>61</v>
      </c>
      <c r="AZ88" s="31" t="s">
        <v>114</v>
      </c>
      <c r="BA88" s="12" t="s">
        <v>115</v>
      </c>
      <c r="BC88" s="29">
        <f>AW88+AX88</f>
        <v>0</v>
      </c>
      <c r="BD88" s="29">
        <f>H88/(100-BE88)*100</f>
        <v>0</v>
      </c>
      <c r="BE88" s="29">
        <v>0</v>
      </c>
      <c r="BF88" s="29">
        <f>O88</f>
        <v>2.3400000000000001E-2</v>
      </c>
      <c r="BH88" s="29">
        <f>G88*AO88</f>
        <v>0</v>
      </c>
      <c r="BI88" s="29">
        <f>G88*AP88</f>
        <v>0</v>
      </c>
      <c r="BJ88" s="29">
        <f>G88*H88</f>
        <v>0</v>
      </c>
      <c r="BK88" s="31" t="s">
        <v>64</v>
      </c>
      <c r="BL88" s="29">
        <v>725</v>
      </c>
      <c r="BW88" s="29">
        <f>I88</f>
        <v>21</v>
      </c>
      <c r="BX88" s="4" t="s">
        <v>159</v>
      </c>
    </row>
    <row r="89" spans="1:76" ht="14.4" x14ac:dyDescent="0.3">
      <c r="A89" s="32"/>
      <c r="D89" s="33" t="s">
        <v>66</v>
      </c>
      <c r="E89" s="33" t="s">
        <v>52</v>
      </c>
      <c r="G89" s="34">
        <v>2</v>
      </c>
      <c r="P89" s="35"/>
    </row>
    <row r="90" spans="1:76" ht="14.4" x14ac:dyDescent="0.3">
      <c r="A90" s="2" t="s">
        <v>160</v>
      </c>
      <c r="B90" s="3" t="s">
        <v>110</v>
      </c>
      <c r="C90" s="3" t="s">
        <v>603</v>
      </c>
      <c r="D90" s="104" t="s">
        <v>161</v>
      </c>
      <c r="E90" s="101"/>
      <c r="F90" s="3" t="s">
        <v>59</v>
      </c>
      <c r="G90" s="29">
        <v>1</v>
      </c>
      <c r="H90" s="94"/>
      <c r="I90" s="30">
        <v>21</v>
      </c>
      <c r="J90" s="29">
        <f>ROUND(G90*AO90,2)</f>
        <v>0</v>
      </c>
      <c r="K90" s="29">
        <f>ROUND(G90*AP90,2)</f>
        <v>0</v>
      </c>
      <c r="L90" s="29">
        <f>ROUND(G90*H90,2)</f>
        <v>0</v>
      </c>
      <c r="M90" s="29">
        <f>L90*(1+BW90/100)</f>
        <v>0</v>
      </c>
      <c r="N90" s="29">
        <v>1.17E-2</v>
      </c>
      <c r="O90" s="29">
        <f>G90*N90</f>
        <v>1.17E-2</v>
      </c>
      <c r="P90" s="74"/>
      <c r="Z90" s="29">
        <f>ROUND(IF(AQ90="5",BJ90,0),2)</f>
        <v>0</v>
      </c>
      <c r="AB90" s="29">
        <f>ROUND(IF(AQ90="1",BH90,0),2)</f>
        <v>0</v>
      </c>
      <c r="AC90" s="29">
        <f>ROUND(IF(AQ90="1",BI90,0),2)</f>
        <v>0</v>
      </c>
      <c r="AD90" s="29">
        <f>ROUND(IF(AQ90="7",BH90,0),2)</f>
        <v>0</v>
      </c>
      <c r="AE90" s="29">
        <f>ROUND(IF(AQ90="7",BI90,0),2)</f>
        <v>0</v>
      </c>
      <c r="AF90" s="29">
        <f>ROUND(IF(AQ90="2",BH90,0),2)</f>
        <v>0</v>
      </c>
      <c r="AG90" s="29">
        <f>ROUND(IF(AQ90="2",BI90,0),2)</f>
        <v>0</v>
      </c>
      <c r="AH90" s="29">
        <f>ROUND(IF(AQ90="0",BJ90,0),2)</f>
        <v>0</v>
      </c>
      <c r="AI90" s="12" t="s">
        <v>110</v>
      </c>
      <c r="AJ90" s="29">
        <f>IF(AN90=0,L90,0)</f>
        <v>0</v>
      </c>
      <c r="AK90" s="29">
        <f>IF(AN90=12,L90,0)</f>
        <v>0</v>
      </c>
      <c r="AL90" s="29">
        <f>IF(AN90=21,L90,0)</f>
        <v>0</v>
      </c>
      <c r="AN90" s="29">
        <v>21</v>
      </c>
      <c r="AO90" s="29">
        <f>H90*1</f>
        <v>0</v>
      </c>
      <c r="AP90" s="29">
        <f>H90*(1-1)</f>
        <v>0</v>
      </c>
      <c r="AQ90" s="31" t="s">
        <v>60</v>
      </c>
      <c r="AV90" s="29">
        <f>ROUND(AW90+AX90,2)</f>
        <v>0</v>
      </c>
      <c r="AW90" s="29">
        <f>ROUND(G90*AO90,2)</f>
        <v>0</v>
      </c>
      <c r="AX90" s="29">
        <f>ROUND(G90*AP90,2)</f>
        <v>0</v>
      </c>
      <c r="AY90" s="31" t="s">
        <v>61</v>
      </c>
      <c r="AZ90" s="31" t="s">
        <v>114</v>
      </c>
      <c r="BA90" s="12" t="s">
        <v>115</v>
      </c>
      <c r="BC90" s="29">
        <f>AW90+AX90</f>
        <v>0</v>
      </c>
      <c r="BD90" s="29">
        <f>H90/(100-BE90)*100</f>
        <v>0</v>
      </c>
      <c r="BE90" s="29">
        <v>0</v>
      </c>
      <c r="BF90" s="29">
        <f>O90</f>
        <v>1.17E-2</v>
      </c>
      <c r="BH90" s="29">
        <f>G90*AO90</f>
        <v>0</v>
      </c>
      <c r="BI90" s="29">
        <f>G90*AP90</f>
        <v>0</v>
      </c>
      <c r="BJ90" s="29">
        <f>G90*H90</f>
        <v>0</v>
      </c>
      <c r="BK90" s="31" t="s">
        <v>64</v>
      </c>
      <c r="BL90" s="29">
        <v>725</v>
      </c>
      <c r="BW90" s="29">
        <f>I90</f>
        <v>21</v>
      </c>
      <c r="BX90" s="4" t="s">
        <v>161</v>
      </c>
    </row>
    <row r="91" spans="1:76" ht="14.4" x14ac:dyDescent="0.3">
      <c r="A91" s="32"/>
      <c r="D91" s="33" t="s">
        <v>57</v>
      </c>
      <c r="E91" s="33" t="s">
        <v>52</v>
      </c>
      <c r="G91" s="34">
        <v>1</v>
      </c>
      <c r="P91" s="35"/>
    </row>
    <row r="92" spans="1:76" ht="26.4" x14ac:dyDescent="0.3">
      <c r="A92" s="2" t="s">
        <v>162</v>
      </c>
      <c r="B92" s="3" t="s">
        <v>110</v>
      </c>
      <c r="C92" s="3" t="s">
        <v>604</v>
      </c>
      <c r="D92" s="104" t="s">
        <v>163</v>
      </c>
      <c r="E92" s="101"/>
      <c r="F92" s="3" t="s">
        <v>59</v>
      </c>
      <c r="G92" s="29">
        <v>3</v>
      </c>
      <c r="H92" s="94"/>
      <c r="I92" s="30">
        <v>21</v>
      </c>
      <c r="J92" s="29">
        <f>ROUND(G92*AO92,2)</f>
        <v>0</v>
      </c>
      <c r="K92" s="29">
        <f>ROUND(G92*AP92,2)</f>
        <v>0</v>
      </c>
      <c r="L92" s="29">
        <f>ROUND(G92*H92,2)</f>
        <v>0</v>
      </c>
      <c r="M92" s="29">
        <f>L92*(1+BW92/100)</f>
        <v>0</v>
      </c>
      <c r="N92" s="29">
        <v>1.17E-2</v>
      </c>
      <c r="O92" s="29">
        <f>G92*N92</f>
        <v>3.5099999999999999E-2</v>
      </c>
      <c r="P92" s="74"/>
      <c r="Z92" s="29">
        <f>ROUND(IF(AQ92="5",BJ92,0),2)</f>
        <v>0</v>
      </c>
      <c r="AB92" s="29">
        <f>ROUND(IF(AQ92="1",BH92,0),2)</f>
        <v>0</v>
      </c>
      <c r="AC92" s="29">
        <f>ROUND(IF(AQ92="1",BI92,0),2)</f>
        <v>0</v>
      </c>
      <c r="AD92" s="29">
        <f>ROUND(IF(AQ92="7",BH92,0),2)</f>
        <v>0</v>
      </c>
      <c r="AE92" s="29">
        <f>ROUND(IF(AQ92="7",BI92,0),2)</f>
        <v>0</v>
      </c>
      <c r="AF92" s="29">
        <f>ROUND(IF(AQ92="2",BH92,0),2)</f>
        <v>0</v>
      </c>
      <c r="AG92" s="29">
        <f>ROUND(IF(AQ92="2",BI92,0),2)</f>
        <v>0</v>
      </c>
      <c r="AH92" s="29">
        <f>ROUND(IF(AQ92="0",BJ92,0),2)</f>
        <v>0</v>
      </c>
      <c r="AI92" s="12" t="s">
        <v>110</v>
      </c>
      <c r="AJ92" s="29">
        <f>IF(AN92=0,L92,0)</f>
        <v>0</v>
      </c>
      <c r="AK92" s="29">
        <f>IF(AN92=12,L92,0)</f>
        <v>0</v>
      </c>
      <c r="AL92" s="29">
        <f>IF(AN92=21,L92,0)</f>
        <v>0</v>
      </c>
      <c r="AN92" s="29">
        <v>21</v>
      </c>
      <c r="AO92" s="29">
        <f>H92*1</f>
        <v>0</v>
      </c>
      <c r="AP92" s="29">
        <f>H92*(1-1)</f>
        <v>0</v>
      </c>
      <c r="AQ92" s="31" t="s">
        <v>60</v>
      </c>
      <c r="AV92" s="29">
        <f>ROUND(AW92+AX92,2)</f>
        <v>0</v>
      </c>
      <c r="AW92" s="29">
        <f>ROUND(G92*AO92,2)</f>
        <v>0</v>
      </c>
      <c r="AX92" s="29">
        <f>ROUND(G92*AP92,2)</f>
        <v>0</v>
      </c>
      <c r="AY92" s="31" t="s">
        <v>61</v>
      </c>
      <c r="AZ92" s="31" t="s">
        <v>114</v>
      </c>
      <c r="BA92" s="12" t="s">
        <v>115</v>
      </c>
      <c r="BC92" s="29">
        <f>AW92+AX92</f>
        <v>0</v>
      </c>
      <c r="BD92" s="29">
        <f>H92/(100-BE92)*100</f>
        <v>0</v>
      </c>
      <c r="BE92" s="29">
        <v>0</v>
      </c>
      <c r="BF92" s="29">
        <f>O92</f>
        <v>3.5099999999999999E-2</v>
      </c>
      <c r="BH92" s="29">
        <f>G92*AO92</f>
        <v>0</v>
      </c>
      <c r="BI92" s="29">
        <f>G92*AP92</f>
        <v>0</v>
      </c>
      <c r="BJ92" s="29">
        <f>G92*H92</f>
        <v>0</v>
      </c>
      <c r="BK92" s="31" t="s">
        <v>64</v>
      </c>
      <c r="BL92" s="29">
        <v>725</v>
      </c>
      <c r="BW92" s="29">
        <f>I92</f>
        <v>21</v>
      </c>
      <c r="BX92" s="4" t="s">
        <v>163</v>
      </c>
    </row>
    <row r="93" spans="1:76" ht="14.4" x14ac:dyDescent="0.3">
      <c r="A93" s="32"/>
      <c r="D93" s="33" t="s">
        <v>68</v>
      </c>
      <c r="E93" s="33" t="s">
        <v>52</v>
      </c>
      <c r="G93" s="34">
        <v>3</v>
      </c>
      <c r="P93" s="35"/>
    </row>
    <row r="94" spans="1:76" ht="26.4" x14ac:dyDescent="0.3">
      <c r="A94" s="2" t="s">
        <v>164</v>
      </c>
      <c r="B94" s="3" t="s">
        <v>110</v>
      </c>
      <c r="C94" s="3" t="s">
        <v>605</v>
      </c>
      <c r="D94" s="104" t="s">
        <v>165</v>
      </c>
      <c r="E94" s="101"/>
      <c r="F94" s="3" t="s">
        <v>59</v>
      </c>
      <c r="G94" s="29">
        <v>1</v>
      </c>
      <c r="H94" s="94"/>
      <c r="I94" s="30">
        <v>21</v>
      </c>
      <c r="J94" s="29">
        <f>ROUND(G94*AO94,2)</f>
        <v>0</v>
      </c>
      <c r="K94" s="29">
        <f>ROUND(G94*AP94,2)</f>
        <v>0</v>
      </c>
      <c r="L94" s="29">
        <f>ROUND(G94*H94,2)</f>
        <v>0</v>
      </c>
      <c r="M94" s="29">
        <f>L94*(1+BW94/100)</f>
        <v>0</v>
      </c>
      <c r="N94" s="29">
        <v>1.17E-2</v>
      </c>
      <c r="O94" s="29">
        <f>G94*N94</f>
        <v>1.17E-2</v>
      </c>
      <c r="P94" s="74"/>
      <c r="Z94" s="29">
        <f>ROUND(IF(AQ94="5",BJ94,0),2)</f>
        <v>0</v>
      </c>
      <c r="AB94" s="29">
        <f>ROUND(IF(AQ94="1",BH94,0),2)</f>
        <v>0</v>
      </c>
      <c r="AC94" s="29">
        <f>ROUND(IF(AQ94="1",BI94,0),2)</f>
        <v>0</v>
      </c>
      <c r="AD94" s="29">
        <f>ROUND(IF(AQ94="7",BH94,0),2)</f>
        <v>0</v>
      </c>
      <c r="AE94" s="29">
        <f>ROUND(IF(AQ94="7",BI94,0),2)</f>
        <v>0</v>
      </c>
      <c r="AF94" s="29">
        <f>ROUND(IF(AQ94="2",BH94,0),2)</f>
        <v>0</v>
      </c>
      <c r="AG94" s="29">
        <f>ROUND(IF(AQ94="2",BI94,0),2)</f>
        <v>0</v>
      </c>
      <c r="AH94" s="29">
        <f>ROUND(IF(AQ94="0",BJ94,0),2)</f>
        <v>0</v>
      </c>
      <c r="AI94" s="12" t="s">
        <v>110</v>
      </c>
      <c r="AJ94" s="29">
        <f>IF(AN94=0,L94,0)</f>
        <v>0</v>
      </c>
      <c r="AK94" s="29">
        <f>IF(AN94=12,L94,0)</f>
        <v>0</v>
      </c>
      <c r="AL94" s="29">
        <f>IF(AN94=21,L94,0)</f>
        <v>0</v>
      </c>
      <c r="AN94" s="29">
        <v>21</v>
      </c>
      <c r="AO94" s="29">
        <f>H94*1</f>
        <v>0</v>
      </c>
      <c r="AP94" s="29">
        <f>H94*(1-1)</f>
        <v>0</v>
      </c>
      <c r="AQ94" s="31" t="s">
        <v>60</v>
      </c>
      <c r="AV94" s="29">
        <f>ROUND(AW94+AX94,2)</f>
        <v>0</v>
      </c>
      <c r="AW94" s="29">
        <f>ROUND(G94*AO94,2)</f>
        <v>0</v>
      </c>
      <c r="AX94" s="29">
        <f>ROUND(G94*AP94,2)</f>
        <v>0</v>
      </c>
      <c r="AY94" s="31" t="s">
        <v>61</v>
      </c>
      <c r="AZ94" s="31" t="s">
        <v>114</v>
      </c>
      <c r="BA94" s="12" t="s">
        <v>115</v>
      </c>
      <c r="BC94" s="29">
        <f>AW94+AX94</f>
        <v>0</v>
      </c>
      <c r="BD94" s="29">
        <f>H94/(100-BE94)*100</f>
        <v>0</v>
      </c>
      <c r="BE94" s="29">
        <v>0</v>
      </c>
      <c r="BF94" s="29">
        <f>O94</f>
        <v>1.17E-2</v>
      </c>
      <c r="BH94" s="29">
        <f>G94*AO94</f>
        <v>0</v>
      </c>
      <c r="BI94" s="29">
        <f>G94*AP94</f>
        <v>0</v>
      </c>
      <c r="BJ94" s="29">
        <f>G94*H94</f>
        <v>0</v>
      </c>
      <c r="BK94" s="31" t="s">
        <v>64</v>
      </c>
      <c r="BL94" s="29">
        <v>725</v>
      </c>
      <c r="BW94" s="29">
        <f>I94</f>
        <v>21</v>
      </c>
      <c r="BX94" s="4" t="s">
        <v>165</v>
      </c>
    </row>
    <row r="95" spans="1:76" ht="14.4" x14ac:dyDescent="0.3">
      <c r="A95" s="32"/>
      <c r="D95" s="33" t="s">
        <v>57</v>
      </c>
      <c r="E95" s="33" t="s">
        <v>52</v>
      </c>
      <c r="G95" s="34">
        <v>1</v>
      </c>
      <c r="P95" s="35"/>
    </row>
    <row r="96" spans="1:76" ht="26.4" x14ac:dyDescent="0.3">
      <c r="A96" s="2" t="s">
        <v>166</v>
      </c>
      <c r="B96" s="3" t="s">
        <v>110</v>
      </c>
      <c r="C96" s="3" t="s">
        <v>606</v>
      </c>
      <c r="D96" s="104" t="s">
        <v>167</v>
      </c>
      <c r="E96" s="101"/>
      <c r="F96" s="3" t="s">
        <v>59</v>
      </c>
      <c r="G96" s="29">
        <v>1</v>
      </c>
      <c r="H96" s="94"/>
      <c r="I96" s="30">
        <v>21</v>
      </c>
      <c r="J96" s="29">
        <f>ROUND(G96*AO96,2)</f>
        <v>0</v>
      </c>
      <c r="K96" s="29">
        <f>ROUND(G96*AP96,2)</f>
        <v>0</v>
      </c>
      <c r="L96" s="29">
        <f>ROUND(G96*H96,2)</f>
        <v>0</v>
      </c>
      <c r="M96" s="29">
        <f>L96*(1+BW96/100)</f>
        <v>0</v>
      </c>
      <c r="N96" s="29">
        <v>1.17E-2</v>
      </c>
      <c r="O96" s="29">
        <f>G96*N96</f>
        <v>1.17E-2</v>
      </c>
      <c r="P96" s="74"/>
      <c r="Z96" s="29">
        <f>ROUND(IF(AQ96="5",BJ96,0),2)</f>
        <v>0</v>
      </c>
      <c r="AB96" s="29">
        <f>ROUND(IF(AQ96="1",BH96,0),2)</f>
        <v>0</v>
      </c>
      <c r="AC96" s="29">
        <f>ROUND(IF(AQ96="1",BI96,0),2)</f>
        <v>0</v>
      </c>
      <c r="AD96" s="29">
        <f>ROUND(IF(AQ96="7",BH96,0),2)</f>
        <v>0</v>
      </c>
      <c r="AE96" s="29">
        <f>ROUND(IF(AQ96="7",BI96,0),2)</f>
        <v>0</v>
      </c>
      <c r="AF96" s="29">
        <f>ROUND(IF(AQ96="2",BH96,0),2)</f>
        <v>0</v>
      </c>
      <c r="AG96" s="29">
        <f>ROUND(IF(AQ96="2",BI96,0),2)</f>
        <v>0</v>
      </c>
      <c r="AH96" s="29">
        <f>ROUND(IF(AQ96="0",BJ96,0),2)</f>
        <v>0</v>
      </c>
      <c r="AI96" s="12" t="s">
        <v>110</v>
      </c>
      <c r="AJ96" s="29">
        <f>IF(AN96=0,L96,0)</f>
        <v>0</v>
      </c>
      <c r="AK96" s="29">
        <f>IF(AN96=12,L96,0)</f>
        <v>0</v>
      </c>
      <c r="AL96" s="29">
        <f>IF(AN96=21,L96,0)</f>
        <v>0</v>
      </c>
      <c r="AN96" s="29">
        <v>21</v>
      </c>
      <c r="AO96" s="29">
        <f>H96*1</f>
        <v>0</v>
      </c>
      <c r="AP96" s="29">
        <f>H96*(1-1)</f>
        <v>0</v>
      </c>
      <c r="AQ96" s="31" t="s">
        <v>60</v>
      </c>
      <c r="AV96" s="29">
        <f>ROUND(AW96+AX96,2)</f>
        <v>0</v>
      </c>
      <c r="AW96" s="29">
        <f>ROUND(G96*AO96,2)</f>
        <v>0</v>
      </c>
      <c r="AX96" s="29">
        <f>ROUND(G96*AP96,2)</f>
        <v>0</v>
      </c>
      <c r="AY96" s="31" t="s">
        <v>61</v>
      </c>
      <c r="AZ96" s="31" t="s">
        <v>114</v>
      </c>
      <c r="BA96" s="12" t="s">
        <v>115</v>
      </c>
      <c r="BC96" s="29">
        <f>AW96+AX96</f>
        <v>0</v>
      </c>
      <c r="BD96" s="29">
        <f>H96/(100-BE96)*100</f>
        <v>0</v>
      </c>
      <c r="BE96" s="29">
        <v>0</v>
      </c>
      <c r="BF96" s="29">
        <f>O96</f>
        <v>1.17E-2</v>
      </c>
      <c r="BH96" s="29">
        <f>G96*AO96</f>
        <v>0</v>
      </c>
      <c r="BI96" s="29">
        <f>G96*AP96</f>
        <v>0</v>
      </c>
      <c r="BJ96" s="29">
        <f>G96*H96</f>
        <v>0</v>
      </c>
      <c r="BK96" s="31" t="s">
        <v>64</v>
      </c>
      <c r="BL96" s="29">
        <v>725</v>
      </c>
      <c r="BW96" s="29">
        <f>I96</f>
        <v>21</v>
      </c>
      <c r="BX96" s="4" t="s">
        <v>167</v>
      </c>
    </row>
    <row r="97" spans="1:76" ht="14.4" x14ac:dyDescent="0.3">
      <c r="A97" s="32"/>
      <c r="D97" s="33" t="s">
        <v>57</v>
      </c>
      <c r="E97" s="33" t="s">
        <v>52</v>
      </c>
      <c r="G97" s="34">
        <v>1</v>
      </c>
      <c r="P97" s="35"/>
    </row>
    <row r="98" spans="1:76" ht="26.4" x14ac:dyDescent="0.3">
      <c r="A98" s="2" t="s">
        <v>168</v>
      </c>
      <c r="B98" s="3" t="s">
        <v>110</v>
      </c>
      <c r="C98" s="3" t="s">
        <v>607</v>
      </c>
      <c r="D98" s="104" t="s">
        <v>701</v>
      </c>
      <c r="E98" s="101"/>
      <c r="F98" s="3" t="s">
        <v>59</v>
      </c>
      <c r="G98" s="29">
        <v>1</v>
      </c>
      <c r="H98" s="94"/>
      <c r="I98" s="30">
        <v>21</v>
      </c>
      <c r="J98" s="29">
        <f>ROUND(G98*AO98,2)</f>
        <v>0</v>
      </c>
      <c r="K98" s="29">
        <f>ROUND(G98*AP98,2)</f>
        <v>0</v>
      </c>
      <c r="L98" s="29">
        <f>ROUND(G98*H98,2)</f>
        <v>0</v>
      </c>
      <c r="M98" s="29">
        <f>L98*(1+BW98/100)</f>
        <v>0</v>
      </c>
      <c r="N98" s="29">
        <v>1.17E-2</v>
      </c>
      <c r="O98" s="29">
        <f>G98*N98</f>
        <v>1.17E-2</v>
      </c>
      <c r="P98" s="74"/>
      <c r="Z98" s="29">
        <f>ROUND(IF(AQ98="5",BJ98,0),2)</f>
        <v>0</v>
      </c>
      <c r="AB98" s="29">
        <f>ROUND(IF(AQ98="1",BH98,0),2)</f>
        <v>0</v>
      </c>
      <c r="AC98" s="29">
        <f>ROUND(IF(AQ98="1",BI98,0),2)</f>
        <v>0</v>
      </c>
      <c r="AD98" s="29">
        <f>ROUND(IF(AQ98="7",BH98,0),2)</f>
        <v>0</v>
      </c>
      <c r="AE98" s="29">
        <f>ROUND(IF(AQ98="7",BI98,0),2)</f>
        <v>0</v>
      </c>
      <c r="AF98" s="29">
        <f>ROUND(IF(AQ98="2",BH98,0),2)</f>
        <v>0</v>
      </c>
      <c r="AG98" s="29">
        <f>ROUND(IF(AQ98="2",BI98,0),2)</f>
        <v>0</v>
      </c>
      <c r="AH98" s="29">
        <f>ROUND(IF(AQ98="0",BJ98,0),2)</f>
        <v>0</v>
      </c>
      <c r="AI98" s="12" t="s">
        <v>110</v>
      </c>
      <c r="AJ98" s="29">
        <f>IF(AN98=0,L98,0)</f>
        <v>0</v>
      </c>
      <c r="AK98" s="29">
        <f>IF(AN98=12,L98,0)</f>
        <v>0</v>
      </c>
      <c r="AL98" s="29">
        <f>IF(AN98=21,L98,0)</f>
        <v>0</v>
      </c>
      <c r="AN98" s="29">
        <v>21</v>
      </c>
      <c r="AO98" s="29">
        <f>H98*1</f>
        <v>0</v>
      </c>
      <c r="AP98" s="29">
        <f>H98*(1-1)</f>
        <v>0</v>
      </c>
      <c r="AQ98" s="31" t="s">
        <v>60</v>
      </c>
      <c r="AV98" s="29">
        <f>ROUND(AW98+AX98,2)</f>
        <v>0</v>
      </c>
      <c r="AW98" s="29">
        <f>ROUND(G98*AO98,2)</f>
        <v>0</v>
      </c>
      <c r="AX98" s="29">
        <f>ROUND(G98*AP98,2)</f>
        <v>0</v>
      </c>
      <c r="AY98" s="31" t="s">
        <v>61</v>
      </c>
      <c r="AZ98" s="31" t="s">
        <v>114</v>
      </c>
      <c r="BA98" s="12" t="s">
        <v>115</v>
      </c>
      <c r="BC98" s="29">
        <f>AW98+AX98</f>
        <v>0</v>
      </c>
      <c r="BD98" s="29">
        <f>H98/(100-BE98)*100</f>
        <v>0</v>
      </c>
      <c r="BE98" s="29">
        <v>0</v>
      </c>
      <c r="BF98" s="29">
        <f>O98</f>
        <v>1.17E-2</v>
      </c>
      <c r="BH98" s="29">
        <f>G98*AO98</f>
        <v>0</v>
      </c>
      <c r="BI98" s="29">
        <f>G98*AP98</f>
        <v>0</v>
      </c>
      <c r="BJ98" s="29">
        <f>G98*H98</f>
        <v>0</v>
      </c>
      <c r="BK98" s="31" t="s">
        <v>64</v>
      </c>
      <c r="BL98" s="29">
        <v>725</v>
      </c>
      <c r="BW98" s="29">
        <f>I98</f>
        <v>21</v>
      </c>
      <c r="BX98" s="4" t="s">
        <v>169</v>
      </c>
    </row>
    <row r="99" spans="1:76" ht="14.4" x14ac:dyDescent="0.3">
      <c r="A99" s="32"/>
      <c r="D99" s="33" t="s">
        <v>57</v>
      </c>
      <c r="E99" s="33" t="s">
        <v>52</v>
      </c>
      <c r="G99" s="34">
        <v>1</v>
      </c>
      <c r="P99" s="35"/>
    </row>
    <row r="100" spans="1:76" ht="26.4" x14ac:dyDescent="0.3">
      <c r="A100" s="2" t="s">
        <v>170</v>
      </c>
      <c r="B100" s="3" t="s">
        <v>110</v>
      </c>
      <c r="C100" s="3" t="s">
        <v>608</v>
      </c>
      <c r="D100" s="104" t="s">
        <v>675</v>
      </c>
      <c r="E100" s="101"/>
      <c r="F100" s="3" t="s">
        <v>59</v>
      </c>
      <c r="G100" s="29">
        <v>1</v>
      </c>
      <c r="H100" s="94"/>
      <c r="I100" s="30">
        <v>21</v>
      </c>
      <c r="J100" s="29">
        <f>ROUND(G100*AO100,2)</f>
        <v>0</v>
      </c>
      <c r="K100" s="29">
        <f>ROUND(G100*AP100,2)</f>
        <v>0</v>
      </c>
      <c r="L100" s="29">
        <f>ROUND(G100*H100,2)</f>
        <v>0</v>
      </c>
      <c r="M100" s="29">
        <f>L100*(1+BW100/100)</f>
        <v>0</v>
      </c>
      <c r="N100" s="29">
        <v>1.17E-2</v>
      </c>
      <c r="O100" s="29">
        <f>G100*N100</f>
        <v>1.17E-2</v>
      </c>
      <c r="P100" s="74"/>
      <c r="Z100" s="29">
        <f>ROUND(IF(AQ100="5",BJ100,0),2)</f>
        <v>0</v>
      </c>
      <c r="AB100" s="29">
        <f>ROUND(IF(AQ100="1",BH100,0),2)</f>
        <v>0</v>
      </c>
      <c r="AC100" s="29">
        <f>ROUND(IF(AQ100="1",BI100,0),2)</f>
        <v>0</v>
      </c>
      <c r="AD100" s="29">
        <f>ROUND(IF(AQ100="7",BH100,0),2)</f>
        <v>0</v>
      </c>
      <c r="AE100" s="29">
        <f>ROUND(IF(AQ100="7",BI100,0),2)</f>
        <v>0</v>
      </c>
      <c r="AF100" s="29">
        <f>ROUND(IF(AQ100="2",BH100,0),2)</f>
        <v>0</v>
      </c>
      <c r="AG100" s="29">
        <f>ROUND(IF(AQ100="2",BI100,0),2)</f>
        <v>0</v>
      </c>
      <c r="AH100" s="29">
        <f>ROUND(IF(AQ100="0",BJ100,0),2)</f>
        <v>0</v>
      </c>
      <c r="AI100" s="12" t="s">
        <v>110</v>
      </c>
      <c r="AJ100" s="29">
        <f>IF(AN100=0,L100,0)</f>
        <v>0</v>
      </c>
      <c r="AK100" s="29">
        <f>IF(AN100=12,L100,0)</f>
        <v>0</v>
      </c>
      <c r="AL100" s="29">
        <f>IF(AN100=21,L100,0)</f>
        <v>0</v>
      </c>
      <c r="AN100" s="29">
        <v>21</v>
      </c>
      <c r="AO100" s="29">
        <f>H100*1</f>
        <v>0</v>
      </c>
      <c r="AP100" s="29">
        <f>H100*(1-1)</f>
        <v>0</v>
      </c>
      <c r="AQ100" s="31" t="s">
        <v>60</v>
      </c>
      <c r="AV100" s="29">
        <f>ROUND(AW100+AX100,2)</f>
        <v>0</v>
      </c>
      <c r="AW100" s="29">
        <f>ROUND(G100*AO100,2)</f>
        <v>0</v>
      </c>
      <c r="AX100" s="29">
        <f>ROUND(G100*AP100,2)</f>
        <v>0</v>
      </c>
      <c r="AY100" s="31" t="s">
        <v>61</v>
      </c>
      <c r="AZ100" s="31" t="s">
        <v>114</v>
      </c>
      <c r="BA100" s="12" t="s">
        <v>115</v>
      </c>
      <c r="BC100" s="29">
        <f>AW100+AX100</f>
        <v>0</v>
      </c>
      <c r="BD100" s="29">
        <f>H100/(100-BE100)*100</f>
        <v>0</v>
      </c>
      <c r="BE100" s="29">
        <v>0</v>
      </c>
      <c r="BF100" s="29">
        <f>O100</f>
        <v>1.17E-2</v>
      </c>
      <c r="BH100" s="29">
        <f>G100*AO100</f>
        <v>0</v>
      </c>
      <c r="BI100" s="29">
        <f>G100*AP100</f>
        <v>0</v>
      </c>
      <c r="BJ100" s="29">
        <f>G100*H100</f>
        <v>0</v>
      </c>
      <c r="BK100" s="31" t="s">
        <v>64</v>
      </c>
      <c r="BL100" s="29">
        <v>725</v>
      </c>
      <c r="BW100" s="29">
        <f>I100</f>
        <v>21</v>
      </c>
      <c r="BX100" s="4" t="s">
        <v>171</v>
      </c>
    </row>
    <row r="101" spans="1:76" ht="26.4" x14ac:dyDescent="0.3">
      <c r="A101" s="2" t="s">
        <v>172</v>
      </c>
      <c r="B101" s="3" t="s">
        <v>110</v>
      </c>
      <c r="C101" s="3" t="s">
        <v>609</v>
      </c>
      <c r="D101" s="104" t="s">
        <v>676</v>
      </c>
      <c r="E101" s="101"/>
      <c r="F101" s="3" t="s">
        <v>59</v>
      </c>
      <c r="G101" s="29">
        <v>1</v>
      </c>
      <c r="H101" s="94"/>
      <c r="I101" s="30">
        <v>21</v>
      </c>
      <c r="J101" s="29">
        <f>ROUND(G101*AO101,2)</f>
        <v>0</v>
      </c>
      <c r="K101" s="29">
        <f>ROUND(G101*AP101,2)</f>
        <v>0</v>
      </c>
      <c r="L101" s="29">
        <f>ROUND(G101*H101,2)</f>
        <v>0</v>
      </c>
      <c r="M101" s="29">
        <f>L101*(1+BW101/100)</f>
        <v>0</v>
      </c>
      <c r="N101" s="29">
        <v>1.17E-2</v>
      </c>
      <c r="O101" s="29">
        <f>G101*N101</f>
        <v>1.17E-2</v>
      </c>
      <c r="P101" s="74"/>
      <c r="Z101" s="29">
        <f>ROUND(IF(AQ101="5",BJ101,0),2)</f>
        <v>0</v>
      </c>
      <c r="AB101" s="29">
        <f>ROUND(IF(AQ101="1",BH101,0),2)</f>
        <v>0</v>
      </c>
      <c r="AC101" s="29">
        <f>ROUND(IF(AQ101="1",BI101,0),2)</f>
        <v>0</v>
      </c>
      <c r="AD101" s="29">
        <f>ROUND(IF(AQ101="7",BH101,0),2)</f>
        <v>0</v>
      </c>
      <c r="AE101" s="29">
        <f>ROUND(IF(AQ101="7",BI101,0),2)</f>
        <v>0</v>
      </c>
      <c r="AF101" s="29">
        <f>ROUND(IF(AQ101="2",BH101,0),2)</f>
        <v>0</v>
      </c>
      <c r="AG101" s="29">
        <f>ROUND(IF(AQ101="2",BI101,0),2)</f>
        <v>0</v>
      </c>
      <c r="AH101" s="29">
        <f>ROUND(IF(AQ101="0",BJ101,0),2)</f>
        <v>0</v>
      </c>
      <c r="AI101" s="12" t="s">
        <v>110</v>
      </c>
      <c r="AJ101" s="29">
        <f>IF(AN101=0,L101,0)</f>
        <v>0</v>
      </c>
      <c r="AK101" s="29">
        <f>IF(AN101=12,L101,0)</f>
        <v>0</v>
      </c>
      <c r="AL101" s="29">
        <f>IF(AN101=21,L101,0)</f>
        <v>0</v>
      </c>
      <c r="AN101" s="29">
        <v>21</v>
      </c>
      <c r="AO101" s="29">
        <f>H101*1</f>
        <v>0</v>
      </c>
      <c r="AP101" s="29">
        <f>H101*(1-1)</f>
        <v>0</v>
      </c>
      <c r="AQ101" s="31" t="s">
        <v>60</v>
      </c>
      <c r="AV101" s="29">
        <f>ROUND(AW101+AX101,2)</f>
        <v>0</v>
      </c>
      <c r="AW101" s="29">
        <f>ROUND(G101*AO101,2)</f>
        <v>0</v>
      </c>
      <c r="AX101" s="29">
        <f>ROUND(G101*AP101,2)</f>
        <v>0</v>
      </c>
      <c r="AY101" s="31" t="s">
        <v>61</v>
      </c>
      <c r="AZ101" s="31" t="s">
        <v>114</v>
      </c>
      <c r="BA101" s="12" t="s">
        <v>115</v>
      </c>
      <c r="BC101" s="29">
        <f>AW101+AX101</f>
        <v>0</v>
      </c>
      <c r="BD101" s="29">
        <f>H101/(100-BE101)*100</f>
        <v>0</v>
      </c>
      <c r="BE101" s="29">
        <v>0</v>
      </c>
      <c r="BF101" s="29">
        <f>O101</f>
        <v>1.17E-2</v>
      </c>
      <c r="BH101" s="29">
        <f>G101*AO101</f>
        <v>0</v>
      </c>
      <c r="BI101" s="29">
        <f>G101*AP101</f>
        <v>0</v>
      </c>
      <c r="BJ101" s="29">
        <f>G101*H101</f>
        <v>0</v>
      </c>
      <c r="BK101" s="31" t="s">
        <v>64</v>
      </c>
      <c r="BL101" s="29">
        <v>725</v>
      </c>
      <c r="BW101" s="29">
        <f>I101</f>
        <v>21</v>
      </c>
      <c r="BX101" s="4" t="s">
        <v>173</v>
      </c>
    </row>
    <row r="102" spans="1:76" ht="14.4" x14ac:dyDescent="0.3">
      <c r="A102" s="32"/>
      <c r="D102" s="33" t="s">
        <v>57</v>
      </c>
      <c r="E102" s="33" t="s">
        <v>52</v>
      </c>
      <c r="G102" s="34">
        <v>1</v>
      </c>
      <c r="P102" s="35"/>
    </row>
    <row r="103" spans="1:76" ht="26.4" x14ac:dyDescent="0.3">
      <c r="A103" s="2" t="s">
        <v>174</v>
      </c>
      <c r="B103" s="3" t="s">
        <v>110</v>
      </c>
      <c r="C103" s="3" t="s">
        <v>610</v>
      </c>
      <c r="D103" s="104" t="s">
        <v>175</v>
      </c>
      <c r="E103" s="101"/>
      <c r="F103" s="3" t="s">
        <v>59</v>
      </c>
      <c r="G103" s="29">
        <v>1</v>
      </c>
      <c r="H103" s="94"/>
      <c r="I103" s="30">
        <v>21</v>
      </c>
      <c r="J103" s="29">
        <f>ROUND(G103*AO103,2)</f>
        <v>0</v>
      </c>
      <c r="K103" s="29">
        <f>ROUND(G103*AP103,2)</f>
        <v>0</v>
      </c>
      <c r="L103" s="29">
        <f>ROUND(G103*H103,2)</f>
        <v>0</v>
      </c>
      <c r="M103" s="29">
        <f>L103*(1+BW103/100)</f>
        <v>0</v>
      </c>
      <c r="N103" s="29">
        <v>1.17E-2</v>
      </c>
      <c r="O103" s="29">
        <f>G103*N103</f>
        <v>1.17E-2</v>
      </c>
      <c r="P103" s="74"/>
      <c r="Z103" s="29">
        <f>ROUND(IF(AQ103="5",BJ103,0),2)</f>
        <v>0</v>
      </c>
      <c r="AB103" s="29">
        <f>ROUND(IF(AQ103="1",BH103,0),2)</f>
        <v>0</v>
      </c>
      <c r="AC103" s="29">
        <f>ROUND(IF(AQ103="1",BI103,0),2)</f>
        <v>0</v>
      </c>
      <c r="AD103" s="29">
        <f>ROUND(IF(AQ103="7",BH103,0),2)</f>
        <v>0</v>
      </c>
      <c r="AE103" s="29">
        <f>ROUND(IF(AQ103="7",BI103,0),2)</f>
        <v>0</v>
      </c>
      <c r="AF103" s="29">
        <f>ROUND(IF(AQ103="2",BH103,0),2)</f>
        <v>0</v>
      </c>
      <c r="AG103" s="29">
        <f>ROUND(IF(AQ103="2",BI103,0),2)</f>
        <v>0</v>
      </c>
      <c r="AH103" s="29">
        <f>ROUND(IF(AQ103="0",BJ103,0),2)</f>
        <v>0</v>
      </c>
      <c r="AI103" s="12" t="s">
        <v>110</v>
      </c>
      <c r="AJ103" s="29">
        <f>IF(AN103=0,L103,0)</f>
        <v>0</v>
      </c>
      <c r="AK103" s="29">
        <f>IF(AN103=12,L103,0)</f>
        <v>0</v>
      </c>
      <c r="AL103" s="29">
        <f>IF(AN103=21,L103,0)</f>
        <v>0</v>
      </c>
      <c r="AN103" s="29">
        <v>21</v>
      </c>
      <c r="AO103" s="29">
        <f>H103*1</f>
        <v>0</v>
      </c>
      <c r="AP103" s="29">
        <f>H103*(1-1)</f>
        <v>0</v>
      </c>
      <c r="AQ103" s="31" t="s">
        <v>60</v>
      </c>
      <c r="AV103" s="29">
        <f>ROUND(AW103+AX103,2)</f>
        <v>0</v>
      </c>
      <c r="AW103" s="29">
        <f>ROUND(G103*AO103,2)</f>
        <v>0</v>
      </c>
      <c r="AX103" s="29">
        <f>ROUND(G103*AP103,2)</f>
        <v>0</v>
      </c>
      <c r="AY103" s="31" t="s">
        <v>61</v>
      </c>
      <c r="AZ103" s="31" t="s">
        <v>114</v>
      </c>
      <c r="BA103" s="12" t="s">
        <v>115</v>
      </c>
      <c r="BC103" s="29">
        <f>AW103+AX103</f>
        <v>0</v>
      </c>
      <c r="BD103" s="29">
        <f>H103/(100-BE103)*100</f>
        <v>0</v>
      </c>
      <c r="BE103" s="29">
        <v>0</v>
      </c>
      <c r="BF103" s="29">
        <f>O103</f>
        <v>1.17E-2</v>
      </c>
      <c r="BH103" s="29">
        <f>G103*AO103</f>
        <v>0</v>
      </c>
      <c r="BI103" s="29">
        <f>G103*AP103</f>
        <v>0</v>
      </c>
      <c r="BJ103" s="29">
        <f>G103*H103</f>
        <v>0</v>
      </c>
      <c r="BK103" s="31" t="s">
        <v>64</v>
      </c>
      <c r="BL103" s="29">
        <v>725</v>
      </c>
      <c r="BW103" s="29">
        <f>I103</f>
        <v>21</v>
      </c>
      <c r="BX103" s="4" t="s">
        <v>175</v>
      </c>
    </row>
    <row r="104" spans="1:76" ht="14.4" x14ac:dyDescent="0.3">
      <c r="A104" s="32"/>
      <c r="D104" s="33" t="s">
        <v>57</v>
      </c>
      <c r="E104" s="33" t="s">
        <v>52</v>
      </c>
      <c r="G104" s="34">
        <v>1</v>
      </c>
      <c r="P104" s="35"/>
    </row>
    <row r="105" spans="1:76" ht="14.4" x14ac:dyDescent="0.3">
      <c r="A105" s="2" t="s">
        <v>176</v>
      </c>
      <c r="B105" s="3" t="s">
        <v>110</v>
      </c>
      <c r="C105" s="3" t="s">
        <v>611</v>
      </c>
      <c r="D105" s="104" t="s">
        <v>131</v>
      </c>
      <c r="E105" s="101"/>
      <c r="F105" s="3" t="s">
        <v>59</v>
      </c>
      <c r="G105" s="29">
        <v>2</v>
      </c>
      <c r="H105" s="94"/>
      <c r="I105" s="30">
        <v>21</v>
      </c>
      <c r="J105" s="29">
        <f>ROUND(G105*AO105,2)</f>
        <v>0</v>
      </c>
      <c r="K105" s="29">
        <f>ROUND(G105*AP105,2)</f>
        <v>0</v>
      </c>
      <c r="L105" s="29">
        <f>ROUND(G105*H105,2)</f>
        <v>0</v>
      </c>
      <c r="M105" s="29">
        <f>L105*(1+BW105/100)</f>
        <v>0</v>
      </c>
      <c r="N105" s="29">
        <v>1.17E-2</v>
      </c>
      <c r="O105" s="29">
        <f>G105*N105</f>
        <v>2.3400000000000001E-2</v>
      </c>
      <c r="P105" s="74"/>
      <c r="Z105" s="29">
        <f>ROUND(IF(AQ105="5",BJ105,0),2)</f>
        <v>0</v>
      </c>
      <c r="AB105" s="29">
        <f>ROUND(IF(AQ105="1",BH105,0),2)</f>
        <v>0</v>
      </c>
      <c r="AC105" s="29">
        <f>ROUND(IF(AQ105="1",BI105,0),2)</f>
        <v>0</v>
      </c>
      <c r="AD105" s="29">
        <f>ROUND(IF(AQ105="7",BH105,0),2)</f>
        <v>0</v>
      </c>
      <c r="AE105" s="29">
        <f>ROUND(IF(AQ105="7",BI105,0),2)</f>
        <v>0</v>
      </c>
      <c r="AF105" s="29">
        <f>ROUND(IF(AQ105="2",BH105,0),2)</f>
        <v>0</v>
      </c>
      <c r="AG105" s="29">
        <f>ROUND(IF(AQ105="2",BI105,0),2)</f>
        <v>0</v>
      </c>
      <c r="AH105" s="29">
        <f>ROUND(IF(AQ105="0",BJ105,0),2)</f>
        <v>0</v>
      </c>
      <c r="AI105" s="12" t="s">
        <v>110</v>
      </c>
      <c r="AJ105" s="29">
        <f>IF(AN105=0,L105,0)</f>
        <v>0</v>
      </c>
      <c r="AK105" s="29">
        <f>IF(AN105=12,L105,0)</f>
        <v>0</v>
      </c>
      <c r="AL105" s="29">
        <f>IF(AN105=21,L105,0)</f>
        <v>0</v>
      </c>
      <c r="AN105" s="29">
        <v>21</v>
      </c>
      <c r="AO105" s="29">
        <f>H105*1</f>
        <v>0</v>
      </c>
      <c r="AP105" s="29">
        <f>H105*(1-1)</f>
        <v>0</v>
      </c>
      <c r="AQ105" s="31" t="s">
        <v>60</v>
      </c>
      <c r="AV105" s="29">
        <f>ROUND(AW105+AX105,2)</f>
        <v>0</v>
      </c>
      <c r="AW105" s="29">
        <f>ROUND(G105*AO105,2)</f>
        <v>0</v>
      </c>
      <c r="AX105" s="29">
        <f>ROUND(G105*AP105,2)</f>
        <v>0</v>
      </c>
      <c r="AY105" s="31" t="s">
        <v>61</v>
      </c>
      <c r="AZ105" s="31" t="s">
        <v>114</v>
      </c>
      <c r="BA105" s="12" t="s">
        <v>115</v>
      </c>
      <c r="BC105" s="29">
        <f>AW105+AX105</f>
        <v>0</v>
      </c>
      <c r="BD105" s="29">
        <f>H105/(100-BE105)*100</f>
        <v>0</v>
      </c>
      <c r="BE105" s="29">
        <v>0</v>
      </c>
      <c r="BF105" s="29">
        <f>O105</f>
        <v>2.3400000000000001E-2</v>
      </c>
      <c r="BH105" s="29">
        <f>G105*AO105</f>
        <v>0</v>
      </c>
      <c r="BI105" s="29">
        <f>G105*AP105</f>
        <v>0</v>
      </c>
      <c r="BJ105" s="29">
        <f>G105*H105</f>
        <v>0</v>
      </c>
      <c r="BK105" s="31" t="s">
        <v>64</v>
      </c>
      <c r="BL105" s="29">
        <v>725</v>
      </c>
      <c r="BW105" s="29">
        <f>I105</f>
        <v>21</v>
      </c>
      <c r="BX105" s="4" t="s">
        <v>131</v>
      </c>
    </row>
    <row r="106" spans="1:76" ht="14.4" x14ac:dyDescent="0.3">
      <c r="A106" s="32"/>
      <c r="D106" s="33" t="s">
        <v>66</v>
      </c>
      <c r="E106" s="33" t="s">
        <v>52</v>
      </c>
      <c r="G106" s="34">
        <v>2</v>
      </c>
      <c r="P106" s="35"/>
    </row>
    <row r="107" spans="1:76" ht="26.4" x14ac:dyDescent="0.3">
      <c r="A107" s="2" t="s">
        <v>177</v>
      </c>
      <c r="B107" s="3" t="s">
        <v>110</v>
      </c>
      <c r="C107" s="3" t="s">
        <v>612</v>
      </c>
      <c r="D107" s="104" t="s">
        <v>677</v>
      </c>
      <c r="E107" s="101"/>
      <c r="F107" s="3" t="s">
        <v>59</v>
      </c>
      <c r="G107" s="29">
        <v>1</v>
      </c>
      <c r="H107" s="94"/>
      <c r="I107" s="30">
        <v>21</v>
      </c>
      <c r="J107" s="29">
        <f>ROUND(G107*AO107,2)</f>
        <v>0</v>
      </c>
      <c r="K107" s="29">
        <f>ROUND(G107*AP107,2)</f>
        <v>0</v>
      </c>
      <c r="L107" s="29">
        <f>ROUND(G107*H107,2)</f>
        <v>0</v>
      </c>
      <c r="M107" s="29">
        <f>L107*(1+BW107/100)</f>
        <v>0</v>
      </c>
      <c r="N107" s="29">
        <v>1.17E-2</v>
      </c>
      <c r="O107" s="29">
        <f>G107*N107</f>
        <v>1.17E-2</v>
      </c>
      <c r="P107" s="74"/>
      <c r="Z107" s="29">
        <f>ROUND(IF(AQ107="5",BJ107,0),2)</f>
        <v>0</v>
      </c>
      <c r="AB107" s="29">
        <f>ROUND(IF(AQ107="1",BH107,0),2)</f>
        <v>0</v>
      </c>
      <c r="AC107" s="29">
        <f>ROUND(IF(AQ107="1",BI107,0),2)</f>
        <v>0</v>
      </c>
      <c r="AD107" s="29">
        <f>ROUND(IF(AQ107="7",BH107,0),2)</f>
        <v>0</v>
      </c>
      <c r="AE107" s="29">
        <f>ROUND(IF(AQ107="7",BI107,0),2)</f>
        <v>0</v>
      </c>
      <c r="AF107" s="29">
        <f>ROUND(IF(AQ107="2",BH107,0),2)</f>
        <v>0</v>
      </c>
      <c r="AG107" s="29">
        <f>ROUND(IF(AQ107="2",BI107,0),2)</f>
        <v>0</v>
      </c>
      <c r="AH107" s="29">
        <f>ROUND(IF(AQ107="0",BJ107,0),2)</f>
        <v>0</v>
      </c>
      <c r="AI107" s="12" t="s">
        <v>110</v>
      </c>
      <c r="AJ107" s="29">
        <f>IF(AN107=0,L107,0)</f>
        <v>0</v>
      </c>
      <c r="AK107" s="29">
        <f>IF(AN107=12,L107,0)</f>
        <v>0</v>
      </c>
      <c r="AL107" s="29">
        <f>IF(AN107=21,L107,0)</f>
        <v>0</v>
      </c>
      <c r="AN107" s="29">
        <v>21</v>
      </c>
      <c r="AO107" s="29">
        <f>H107*1</f>
        <v>0</v>
      </c>
      <c r="AP107" s="29">
        <f>H107*(1-1)</f>
        <v>0</v>
      </c>
      <c r="AQ107" s="31" t="s">
        <v>60</v>
      </c>
      <c r="AV107" s="29">
        <f>ROUND(AW107+AX107,2)</f>
        <v>0</v>
      </c>
      <c r="AW107" s="29">
        <f>ROUND(G107*AO107,2)</f>
        <v>0</v>
      </c>
      <c r="AX107" s="29">
        <f>ROUND(G107*AP107,2)</f>
        <v>0</v>
      </c>
      <c r="AY107" s="31" t="s">
        <v>61</v>
      </c>
      <c r="AZ107" s="31" t="s">
        <v>114</v>
      </c>
      <c r="BA107" s="12" t="s">
        <v>115</v>
      </c>
      <c r="BC107" s="29">
        <f>AW107+AX107</f>
        <v>0</v>
      </c>
      <c r="BD107" s="29">
        <f>H107/(100-BE107)*100</f>
        <v>0</v>
      </c>
      <c r="BE107" s="29">
        <v>0</v>
      </c>
      <c r="BF107" s="29">
        <f>O107</f>
        <v>1.17E-2</v>
      </c>
      <c r="BH107" s="29">
        <f>G107*AO107</f>
        <v>0</v>
      </c>
      <c r="BI107" s="29">
        <f>G107*AP107</f>
        <v>0</v>
      </c>
      <c r="BJ107" s="29">
        <f>G107*H107</f>
        <v>0</v>
      </c>
      <c r="BK107" s="31" t="s">
        <v>64</v>
      </c>
      <c r="BL107" s="29">
        <v>725</v>
      </c>
      <c r="BW107" s="29">
        <f>I107</f>
        <v>21</v>
      </c>
      <c r="BX107" s="4" t="s">
        <v>178</v>
      </c>
    </row>
    <row r="108" spans="1:76" ht="14.4" x14ac:dyDescent="0.3">
      <c r="A108" s="32"/>
      <c r="D108" s="33" t="s">
        <v>57</v>
      </c>
      <c r="E108" s="33" t="s">
        <v>52</v>
      </c>
      <c r="G108" s="34">
        <v>1</v>
      </c>
      <c r="P108" s="35"/>
    </row>
    <row r="109" spans="1:76" ht="26.4" x14ac:dyDescent="0.3">
      <c r="A109" s="2" t="s">
        <v>179</v>
      </c>
      <c r="B109" s="3" t="s">
        <v>110</v>
      </c>
      <c r="C109" s="3" t="s">
        <v>613</v>
      </c>
      <c r="D109" s="104" t="s">
        <v>180</v>
      </c>
      <c r="E109" s="101"/>
      <c r="F109" s="3" t="s">
        <v>59</v>
      </c>
      <c r="G109" s="29">
        <v>1</v>
      </c>
      <c r="H109" s="94"/>
      <c r="I109" s="30">
        <v>21</v>
      </c>
      <c r="J109" s="29">
        <f>ROUND(G109*AO109,2)</f>
        <v>0</v>
      </c>
      <c r="K109" s="29">
        <f>ROUND(G109*AP109,2)</f>
        <v>0</v>
      </c>
      <c r="L109" s="29">
        <f>ROUND(G109*H109,2)</f>
        <v>0</v>
      </c>
      <c r="M109" s="29">
        <f>L109*(1+BW109/100)</f>
        <v>0</v>
      </c>
      <c r="N109" s="29">
        <v>1.17E-2</v>
      </c>
      <c r="O109" s="29">
        <f>G109*N109</f>
        <v>1.17E-2</v>
      </c>
      <c r="P109" s="74"/>
      <c r="Z109" s="29">
        <f>ROUND(IF(AQ109="5",BJ109,0),2)</f>
        <v>0</v>
      </c>
      <c r="AB109" s="29">
        <f>ROUND(IF(AQ109="1",BH109,0),2)</f>
        <v>0</v>
      </c>
      <c r="AC109" s="29">
        <f>ROUND(IF(AQ109="1",BI109,0),2)</f>
        <v>0</v>
      </c>
      <c r="AD109" s="29">
        <f>ROUND(IF(AQ109="7",BH109,0),2)</f>
        <v>0</v>
      </c>
      <c r="AE109" s="29">
        <f>ROUND(IF(AQ109="7",BI109,0),2)</f>
        <v>0</v>
      </c>
      <c r="AF109" s="29">
        <f>ROUND(IF(AQ109="2",BH109,0),2)</f>
        <v>0</v>
      </c>
      <c r="AG109" s="29">
        <f>ROUND(IF(AQ109="2",BI109,0),2)</f>
        <v>0</v>
      </c>
      <c r="AH109" s="29">
        <f>ROUND(IF(AQ109="0",BJ109,0),2)</f>
        <v>0</v>
      </c>
      <c r="AI109" s="12" t="s">
        <v>110</v>
      </c>
      <c r="AJ109" s="29">
        <f>IF(AN109=0,L109,0)</f>
        <v>0</v>
      </c>
      <c r="AK109" s="29">
        <f>IF(AN109=12,L109,0)</f>
        <v>0</v>
      </c>
      <c r="AL109" s="29">
        <f>IF(AN109=21,L109,0)</f>
        <v>0</v>
      </c>
      <c r="AN109" s="29">
        <v>21</v>
      </c>
      <c r="AO109" s="29">
        <f>H109*1</f>
        <v>0</v>
      </c>
      <c r="AP109" s="29">
        <f>H109*(1-1)</f>
        <v>0</v>
      </c>
      <c r="AQ109" s="31" t="s">
        <v>60</v>
      </c>
      <c r="AV109" s="29">
        <f>ROUND(AW109+AX109,2)</f>
        <v>0</v>
      </c>
      <c r="AW109" s="29">
        <f>ROUND(G109*AO109,2)</f>
        <v>0</v>
      </c>
      <c r="AX109" s="29">
        <f>ROUND(G109*AP109,2)</f>
        <v>0</v>
      </c>
      <c r="AY109" s="31" t="s">
        <v>61</v>
      </c>
      <c r="AZ109" s="31" t="s">
        <v>114</v>
      </c>
      <c r="BA109" s="12" t="s">
        <v>115</v>
      </c>
      <c r="BC109" s="29">
        <f>AW109+AX109</f>
        <v>0</v>
      </c>
      <c r="BD109" s="29">
        <f>H109/(100-BE109)*100</f>
        <v>0</v>
      </c>
      <c r="BE109" s="29">
        <v>0</v>
      </c>
      <c r="BF109" s="29">
        <f>O109</f>
        <v>1.17E-2</v>
      </c>
      <c r="BH109" s="29">
        <f>G109*AO109</f>
        <v>0</v>
      </c>
      <c r="BI109" s="29">
        <f>G109*AP109</f>
        <v>0</v>
      </c>
      <c r="BJ109" s="29">
        <f>G109*H109</f>
        <v>0</v>
      </c>
      <c r="BK109" s="31" t="s">
        <v>64</v>
      </c>
      <c r="BL109" s="29">
        <v>725</v>
      </c>
      <c r="BW109" s="29">
        <f>I109</f>
        <v>21</v>
      </c>
      <c r="BX109" s="4" t="s">
        <v>180</v>
      </c>
    </row>
    <row r="110" spans="1:76" ht="14.4" x14ac:dyDescent="0.3">
      <c r="A110" s="32"/>
      <c r="D110" s="33" t="s">
        <v>57</v>
      </c>
      <c r="E110" s="33" t="s">
        <v>52</v>
      </c>
      <c r="G110" s="34">
        <v>1</v>
      </c>
      <c r="P110" s="35"/>
    </row>
    <row r="111" spans="1:76" ht="14.4" x14ac:dyDescent="0.3">
      <c r="A111" s="2" t="s">
        <v>181</v>
      </c>
      <c r="B111" s="3" t="s">
        <v>110</v>
      </c>
      <c r="C111" s="3" t="s">
        <v>614</v>
      </c>
      <c r="D111" s="104" t="s">
        <v>182</v>
      </c>
      <c r="E111" s="101"/>
      <c r="F111" s="3" t="s">
        <v>59</v>
      </c>
      <c r="G111" s="29">
        <v>1</v>
      </c>
      <c r="H111" s="94"/>
      <c r="I111" s="30">
        <v>21</v>
      </c>
      <c r="J111" s="29">
        <f>ROUND(G111*AO111,2)</f>
        <v>0</v>
      </c>
      <c r="K111" s="29">
        <f>ROUND(G111*AP111,2)</f>
        <v>0</v>
      </c>
      <c r="L111" s="29">
        <f>ROUND(G111*H111,2)</f>
        <v>0</v>
      </c>
      <c r="M111" s="29">
        <f>L111*(1+BW111/100)</f>
        <v>0</v>
      </c>
      <c r="N111" s="29">
        <v>1.17E-2</v>
      </c>
      <c r="O111" s="29">
        <f>G111*N111</f>
        <v>1.17E-2</v>
      </c>
      <c r="P111" s="74"/>
      <c r="Z111" s="29">
        <f>ROUND(IF(AQ111="5",BJ111,0),2)</f>
        <v>0</v>
      </c>
      <c r="AB111" s="29">
        <f>ROUND(IF(AQ111="1",BH111,0),2)</f>
        <v>0</v>
      </c>
      <c r="AC111" s="29">
        <f>ROUND(IF(AQ111="1",BI111,0),2)</f>
        <v>0</v>
      </c>
      <c r="AD111" s="29">
        <f>ROUND(IF(AQ111="7",BH111,0),2)</f>
        <v>0</v>
      </c>
      <c r="AE111" s="29">
        <f>ROUND(IF(AQ111="7",BI111,0),2)</f>
        <v>0</v>
      </c>
      <c r="AF111" s="29">
        <f>ROUND(IF(AQ111="2",BH111,0),2)</f>
        <v>0</v>
      </c>
      <c r="AG111" s="29">
        <f>ROUND(IF(AQ111="2",BI111,0),2)</f>
        <v>0</v>
      </c>
      <c r="AH111" s="29">
        <f>ROUND(IF(AQ111="0",BJ111,0),2)</f>
        <v>0</v>
      </c>
      <c r="AI111" s="12" t="s">
        <v>110</v>
      </c>
      <c r="AJ111" s="29">
        <f>IF(AN111=0,L111,0)</f>
        <v>0</v>
      </c>
      <c r="AK111" s="29">
        <f>IF(AN111=12,L111,0)</f>
        <v>0</v>
      </c>
      <c r="AL111" s="29">
        <f>IF(AN111=21,L111,0)</f>
        <v>0</v>
      </c>
      <c r="AN111" s="29">
        <v>21</v>
      </c>
      <c r="AO111" s="29">
        <f>H111*1</f>
        <v>0</v>
      </c>
      <c r="AP111" s="29">
        <f>H111*(1-1)</f>
        <v>0</v>
      </c>
      <c r="AQ111" s="31" t="s">
        <v>60</v>
      </c>
      <c r="AV111" s="29">
        <f>ROUND(AW111+AX111,2)</f>
        <v>0</v>
      </c>
      <c r="AW111" s="29">
        <f>ROUND(G111*AO111,2)</f>
        <v>0</v>
      </c>
      <c r="AX111" s="29">
        <f>ROUND(G111*AP111,2)</f>
        <v>0</v>
      </c>
      <c r="AY111" s="31" t="s">
        <v>61</v>
      </c>
      <c r="AZ111" s="31" t="s">
        <v>114</v>
      </c>
      <c r="BA111" s="12" t="s">
        <v>115</v>
      </c>
      <c r="BC111" s="29">
        <f>AW111+AX111</f>
        <v>0</v>
      </c>
      <c r="BD111" s="29">
        <f>H111/(100-BE111)*100</f>
        <v>0</v>
      </c>
      <c r="BE111" s="29">
        <v>0</v>
      </c>
      <c r="BF111" s="29">
        <f>O111</f>
        <v>1.17E-2</v>
      </c>
      <c r="BH111" s="29">
        <f>G111*AO111</f>
        <v>0</v>
      </c>
      <c r="BI111" s="29">
        <f>G111*AP111</f>
        <v>0</v>
      </c>
      <c r="BJ111" s="29">
        <f>G111*H111</f>
        <v>0</v>
      </c>
      <c r="BK111" s="31" t="s">
        <v>64</v>
      </c>
      <c r="BL111" s="29">
        <v>725</v>
      </c>
      <c r="BW111" s="29">
        <f>I111</f>
        <v>21</v>
      </c>
      <c r="BX111" s="4" t="s">
        <v>182</v>
      </c>
    </row>
    <row r="112" spans="1:76" ht="14.4" x14ac:dyDescent="0.3">
      <c r="A112" s="32"/>
      <c r="D112" s="33" t="s">
        <v>57</v>
      </c>
      <c r="E112" s="33" t="s">
        <v>52</v>
      </c>
      <c r="G112" s="34">
        <v>1</v>
      </c>
      <c r="P112" s="35"/>
    </row>
    <row r="113" spans="1:76" ht="14.4" x14ac:dyDescent="0.3">
      <c r="A113" s="2" t="s">
        <v>183</v>
      </c>
      <c r="B113" s="3" t="s">
        <v>110</v>
      </c>
      <c r="C113" s="3" t="s">
        <v>615</v>
      </c>
      <c r="D113" s="104" t="s">
        <v>184</v>
      </c>
      <c r="E113" s="101"/>
      <c r="F113" s="3" t="s">
        <v>59</v>
      </c>
      <c r="G113" s="29">
        <v>1</v>
      </c>
      <c r="H113" s="94"/>
      <c r="I113" s="30">
        <v>21</v>
      </c>
      <c r="J113" s="29">
        <f>ROUND(G113*AO113,2)</f>
        <v>0</v>
      </c>
      <c r="K113" s="29">
        <f>ROUND(G113*AP113,2)</f>
        <v>0</v>
      </c>
      <c r="L113" s="29">
        <f>ROUND(G113*H113,2)</f>
        <v>0</v>
      </c>
      <c r="M113" s="29">
        <f>L113*(1+BW113/100)</f>
        <v>0</v>
      </c>
      <c r="N113" s="29">
        <v>1.17E-2</v>
      </c>
      <c r="O113" s="29">
        <f>G113*N113</f>
        <v>1.17E-2</v>
      </c>
      <c r="P113" s="74"/>
      <c r="Z113" s="29">
        <f>ROUND(IF(AQ113="5",BJ113,0),2)</f>
        <v>0</v>
      </c>
      <c r="AB113" s="29">
        <f>ROUND(IF(AQ113="1",BH113,0),2)</f>
        <v>0</v>
      </c>
      <c r="AC113" s="29">
        <f>ROUND(IF(AQ113="1",BI113,0),2)</f>
        <v>0</v>
      </c>
      <c r="AD113" s="29">
        <f>ROUND(IF(AQ113="7",BH113,0),2)</f>
        <v>0</v>
      </c>
      <c r="AE113" s="29">
        <f>ROUND(IF(AQ113="7",BI113,0),2)</f>
        <v>0</v>
      </c>
      <c r="AF113" s="29">
        <f>ROUND(IF(AQ113="2",BH113,0),2)</f>
        <v>0</v>
      </c>
      <c r="AG113" s="29">
        <f>ROUND(IF(AQ113="2",BI113,0),2)</f>
        <v>0</v>
      </c>
      <c r="AH113" s="29">
        <f>ROUND(IF(AQ113="0",BJ113,0),2)</f>
        <v>0</v>
      </c>
      <c r="AI113" s="12" t="s">
        <v>110</v>
      </c>
      <c r="AJ113" s="29">
        <f>IF(AN113=0,L113,0)</f>
        <v>0</v>
      </c>
      <c r="AK113" s="29">
        <f>IF(AN113=12,L113,0)</f>
        <v>0</v>
      </c>
      <c r="AL113" s="29">
        <f>IF(AN113=21,L113,0)</f>
        <v>0</v>
      </c>
      <c r="AN113" s="29">
        <v>21</v>
      </c>
      <c r="AO113" s="29">
        <f>H113*1</f>
        <v>0</v>
      </c>
      <c r="AP113" s="29">
        <f>H113*(1-1)</f>
        <v>0</v>
      </c>
      <c r="AQ113" s="31" t="s">
        <v>60</v>
      </c>
      <c r="AV113" s="29">
        <f>ROUND(AW113+AX113,2)</f>
        <v>0</v>
      </c>
      <c r="AW113" s="29">
        <f>ROUND(G113*AO113,2)</f>
        <v>0</v>
      </c>
      <c r="AX113" s="29">
        <f>ROUND(G113*AP113,2)</f>
        <v>0</v>
      </c>
      <c r="AY113" s="31" t="s">
        <v>61</v>
      </c>
      <c r="AZ113" s="31" t="s">
        <v>114</v>
      </c>
      <c r="BA113" s="12" t="s">
        <v>115</v>
      </c>
      <c r="BC113" s="29">
        <f>AW113+AX113</f>
        <v>0</v>
      </c>
      <c r="BD113" s="29">
        <f>H113/(100-BE113)*100</f>
        <v>0</v>
      </c>
      <c r="BE113" s="29">
        <v>0</v>
      </c>
      <c r="BF113" s="29">
        <f>O113</f>
        <v>1.17E-2</v>
      </c>
      <c r="BH113" s="29">
        <f>G113*AO113</f>
        <v>0</v>
      </c>
      <c r="BI113" s="29">
        <f>G113*AP113</f>
        <v>0</v>
      </c>
      <c r="BJ113" s="29">
        <f>G113*H113</f>
        <v>0</v>
      </c>
      <c r="BK113" s="31" t="s">
        <v>64</v>
      </c>
      <c r="BL113" s="29">
        <v>725</v>
      </c>
      <c r="BW113" s="29">
        <f>I113</f>
        <v>21</v>
      </c>
      <c r="BX113" s="4" t="s">
        <v>184</v>
      </c>
    </row>
    <row r="114" spans="1:76" ht="14.4" x14ac:dyDescent="0.3">
      <c r="A114" s="32"/>
      <c r="D114" s="33" t="s">
        <v>57</v>
      </c>
      <c r="E114" s="33" t="s">
        <v>52</v>
      </c>
      <c r="G114" s="34">
        <v>1</v>
      </c>
      <c r="P114" s="35"/>
    </row>
    <row r="115" spans="1:76" ht="26.4" x14ac:dyDescent="0.3">
      <c r="A115" s="2" t="s">
        <v>185</v>
      </c>
      <c r="B115" s="3" t="s">
        <v>110</v>
      </c>
      <c r="C115" s="3" t="s">
        <v>616</v>
      </c>
      <c r="D115" s="104" t="s">
        <v>702</v>
      </c>
      <c r="E115" s="101"/>
      <c r="F115" s="3" t="s">
        <v>59</v>
      </c>
      <c r="G115" s="29">
        <v>1</v>
      </c>
      <c r="H115" s="94"/>
      <c r="I115" s="30">
        <v>21</v>
      </c>
      <c r="J115" s="29">
        <f>ROUND(G115*AO115,2)</f>
        <v>0</v>
      </c>
      <c r="K115" s="29">
        <f>ROUND(G115*AP115,2)</f>
        <v>0</v>
      </c>
      <c r="L115" s="29">
        <f>ROUND(G115*H115,2)</f>
        <v>0</v>
      </c>
      <c r="M115" s="29">
        <f>L115*(1+BW115/100)</f>
        <v>0</v>
      </c>
      <c r="N115" s="29">
        <v>1.17E-2</v>
      </c>
      <c r="O115" s="29">
        <f>G115*N115</f>
        <v>1.17E-2</v>
      </c>
      <c r="P115" s="74"/>
      <c r="Z115" s="29">
        <f>ROUND(IF(AQ115="5",BJ115,0),2)</f>
        <v>0</v>
      </c>
      <c r="AB115" s="29">
        <f>ROUND(IF(AQ115="1",BH115,0),2)</f>
        <v>0</v>
      </c>
      <c r="AC115" s="29">
        <f>ROUND(IF(AQ115="1",BI115,0),2)</f>
        <v>0</v>
      </c>
      <c r="AD115" s="29">
        <f>ROUND(IF(AQ115="7",BH115,0),2)</f>
        <v>0</v>
      </c>
      <c r="AE115" s="29">
        <f>ROUND(IF(AQ115="7",BI115,0),2)</f>
        <v>0</v>
      </c>
      <c r="AF115" s="29">
        <f>ROUND(IF(AQ115="2",BH115,0),2)</f>
        <v>0</v>
      </c>
      <c r="AG115" s="29">
        <f>ROUND(IF(AQ115="2",BI115,0),2)</f>
        <v>0</v>
      </c>
      <c r="AH115" s="29">
        <f>ROUND(IF(AQ115="0",BJ115,0),2)</f>
        <v>0</v>
      </c>
      <c r="AI115" s="12" t="s">
        <v>110</v>
      </c>
      <c r="AJ115" s="29">
        <f>IF(AN115=0,L115,0)</f>
        <v>0</v>
      </c>
      <c r="AK115" s="29">
        <f>IF(AN115=12,L115,0)</f>
        <v>0</v>
      </c>
      <c r="AL115" s="29">
        <f>IF(AN115=21,L115,0)</f>
        <v>0</v>
      </c>
      <c r="AN115" s="29">
        <v>21</v>
      </c>
      <c r="AO115" s="29">
        <f>H115*1</f>
        <v>0</v>
      </c>
      <c r="AP115" s="29">
        <f>H115*(1-1)</f>
        <v>0</v>
      </c>
      <c r="AQ115" s="31" t="s">
        <v>60</v>
      </c>
      <c r="AV115" s="29">
        <f>ROUND(AW115+AX115,2)</f>
        <v>0</v>
      </c>
      <c r="AW115" s="29">
        <f>ROUND(G115*AO115,2)</f>
        <v>0</v>
      </c>
      <c r="AX115" s="29">
        <f>ROUND(G115*AP115,2)</f>
        <v>0</v>
      </c>
      <c r="AY115" s="31" t="s">
        <v>61</v>
      </c>
      <c r="AZ115" s="31" t="s">
        <v>114</v>
      </c>
      <c r="BA115" s="12" t="s">
        <v>115</v>
      </c>
      <c r="BC115" s="29">
        <f>AW115+AX115</f>
        <v>0</v>
      </c>
      <c r="BD115" s="29">
        <f>H115/(100-BE115)*100</f>
        <v>0</v>
      </c>
      <c r="BE115" s="29">
        <v>0</v>
      </c>
      <c r="BF115" s="29">
        <f>O115</f>
        <v>1.17E-2</v>
      </c>
      <c r="BH115" s="29">
        <f>G115*AO115</f>
        <v>0</v>
      </c>
      <c r="BI115" s="29">
        <f>G115*AP115</f>
        <v>0</v>
      </c>
      <c r="BJ115" s="29">
        <f>G115*H115</f>
        <v>0</v>
      </c>
      <c r="BK115" s="31" t="s">
        <v>64</v>
      </c>
      <c r="BL115" s="29">
        <v>725</v>
      </c>
      <c r="BW115" s="29">
        <f>I115</f>
        <v>21</v>
      </c>
      <c r="BX115" s="4" t="s">
        <v>186</v>
      </c>
    </row>
    <row r="116" spans="1:76" ht="14.4" x14ac:dyDescent="0.3">
      <c r="A116" s="32"/>
      <c r="D116" s="33" t="s">
        <v>57</v>
      </c>
      <c r="E116" s="33" t="s">
        <v>52</v>
      </c>
      <c r="G116" s="34">
        <v>1</v>
      </c>
      <c r="P116" s="35"/>
    </row>
    <row r="117" spans="1:76" ht="14.4" x14ac:dyDescent="0.3">
      <c r="A117" s="2" t="s">
        <v>187</v>
      </c>
      <c r="B117" s="3" t="s">
        <v>110</v>
      </c>
      <c r="C117" s="3" t="s">
        <v>617</v>
      </c>
      <c r="D117" s="104" t="s">
        <v>672</v>
      </c>
      <c r="E117" s="101"/>
      <c r="F117" s="3" t="s">
        <v>59</v>
      </c>
      <c r="G117" s="29">
        <v>1</v>
      </c>
      <c r="H117" s="94"/>
      <c r="I117" s="30">
        <v>21</v>
      </c>
      <c r="J117" s="29">
        <f>ROUND(G117*AO117,2)</f>
        <v>0</v>
      </c>
      <c r="K117" s="29">
        <f>ROUND(G117*AP117,2)</f>
        <v>0</v>
      </c>
      <c r="L117" s="29">
        <f>ROUND(G117*H117,2)</f>
        <v>0</v>
      </c>
      <c r="M117" s="29">
        <f>L117*(1+BW117/100)</f>
        <v>0</v>
      </c>
      <c r="N117" s="29">
        <v>1.17E-2</v>
      </c>
      <c r="O117" s="29">
        <f>G117*N117</f>
        <v>1.17E-2</v>
      </c>
      <c r="P117" s="74"/>
      <c r="Z117" s="29">
        <f>ROUND(IF(AQ117="5",BJ117,0),2)</f>
        <v>0</v>
      </c>
      <c r="AB117" s="29">
        <f>ROUND(IF(AQ117="1",BH117,0),2)</f>
        <v>0</v>
      </c>
      <c r="AC117" s="29">
        <f>ROUND(IF(AQ117="1",BI117,0),2)</f>
        <v>0</v>
      </c>
      <c r="AD117" s="29">
        <f>ROUND(IF(AQ117="7",BH117,0),2)</f>
        <v>0</v>
      </c>
      <c r="AE117" s="29">
        <f>ROUND(IF(AQ117="7",BI117,0),2)</f>
        <v>0</v>
      </c>
      <c r="AF117" s="29">
        <f>ROUND(IF(AQ117="2",BH117,0),2)</f>
        <v>0</v>
      </c>
      <c r="AG117" s="29">
        <f>ROUND(IF(AQ117="2",BI117,0),2)</f>
        <v>0</v>
      </c>
      <c r="AH117" s="29">
        <f>ROUND(IF(AQ117="0",BJ117,0),2)</f>
        <v>0</v>
      </c>
      <c r="AI117" s="12" t="s">
        <v>110</v>
      </c>
      <c r="AJ117" s="29">
        <f>IF(AN117=0,L117,0)</f>
        <v>0</v>
      </c>
      <c r="AK117" s="29">
        <f>IF(AN117=12,L117,0)</f>
        <v>0</v>
      </c>
      <c r="AL117" s="29">
        <f>IF(AN117=21,L117,0)</f>
        <v>0</v>
      </c>
      <c r="AN117" s="29">
        <v>21</v>
      </c>
      <c r="AO117" s="29">
        <f>H117*1</f>
        <v>0</v>
      </c>
      <c r="AP117" s="29">
        <f>H117*(1-1)</f>
        <v>0</v>
      </c>
      <c r="AQ117" s="31" t="s">
        <v>60</v>
      </c>
      <c r="AV117" s="29">
        <f>ROUND(AW117+AX117,2)</f>
        <v>0</v>
      </c>
      <c r="AW117" s="29">
        <f>ROUND(G117*AO117,2)</f>
        <v>0</v>
      </c>
      <c r="AX117" s="29">
        <f>ROUND(G117*AP117,2)</f>
        <v>0</v>
      </c>
      <c r="AY117" s="31" t="s">
        <v>61</v>
      </c>
      <c r="AZ117" s="31" t="s">
        <v>114</v>
      </c>
      <c r="BA117" s="12" t="s">
        <v>115</v>
      </c>
      <c r="BC117" s="29">
        <f>AW117+AX117</f>
        <v>0</v>
      </c>
      <c r="BD117" s="29">
        <f>H117/(100-BE117)*100</f>
        <v>0</v>
      </c>
      <c r="BE117" s="29">
        <v>0</v>
      </c>
      <c r="BF117" s="29">
        <f>O117</f>
        <v>1.17E-2</v>
      </c>
      <c r="BH117" s="29">
        <f>G117*AO117</f>
        <v>0</v>
      </c>
      <c r="BI117" s="29">
        <f>G117*AP117</f>
        <v>0</v>
      </c>
      <c r="BJ117" s="29">
        <f>G117*H117</f>
        <v>0</v>
      </c>
      <c r="BK117" s="31" t="s">
        <v>64</v>
      </c>
      <c r="BL117" s="29">
        <v>725</v>
      </c>
      <c r="BW117" s="29">
        <f>I117</f>
        <v>21</v>
      </c>
      <c r="BX117" s="4" t="s">
        <v>155</v>
      </c>
    </row>
    <row r="118" spans="1:76" ht="14.4" x14ac:dyDescent="0.3">
      <c r="A118" s="32"/>
      <c r="D118" s="33" t="s">
        <v>57</v>
      </c>
      <c r="E118" s="33" t="s">
        <v>52</v>
      </c>
      <c r="G118" s="34">
        <v>1</v>
      </c>
      <c r="P118" s="35"/>
    </row>
    <row r="119" spans="1:76" ht="26.4" x14ac:dyDescent="0.3">
      <c r="A119" s="2" t="s">
        <v>188</v>
      </c>
      <c r="B119" s="3" t="s">
        <v>110</v>
      </c>
      <c r="C119" s="3" t="s">
        <v>618</v>
      </c>
      <c r="D119" s="104" t="s">
        <v>189</v>
      </c>
      <c r="E119" s="101"/>
      <c r="F119" s="3" t="s">
        <v>59</v>
      </c>
      <c r="G119" s="29">
        <v>2</v>
      </c>
      <c r="H119" s="94"/>
      <c r="I119" s="30">
        <v>21</v>
      </c>
      <c r="J119" s="29">
        <f>ROUND(G119*AO119,2)</f>
        <v>0</v>
      </c>
      <c r="K119" s="29">
        <f>ROUND(G119*AP119,2)</f>
        <v>0</v>
      </c>
      <c r="L119" s="29">
        <f>ROUND(G119*H119,2)</f>
        <v>0</v>
      </c>
      <c r="M119" s="29">
        <f>L119*(1+BW119/100)</f>
        <v>0</v>
      </c>
      <c r="N119" s="29">
        <v>1.17E-2</v>
      </c>
      <c r="O119" s="29">
        <f>G119*N119</f>
        <v>2.3400000000000001E-2</v>
      </c>
      <c r="P119" s="74"/>
      <c r="Z119" s="29">
        <f>ROUND(IF(AQ119="5",BJ119,0),2)</f>
        <v>0</v>
      </c>
      <c r="AB119" s="29">
        <f>ROUND(IF(AQ119="1",BH119,0),2)</f>
        <v>0</v>
      </c>
      <c r="AC119" s="29">
        <f>ROUND(IF(AQ119="1",BI119,0),2)</f>
        <v>0</v>
      </c>
      <c r="AD119" s="29">
        <f>ROUND(IF(AQ119="7",BH119,0),2)</f>
        <v>0</v>
      </c>
      <c r="AE119" s="29">
        <f>ROUND(IF(AQ119="7",BI119,0),2)</f>
        <v>0</v>
      </c>
      <c r="AF119" s="29">
        <f>ROUND(IF(AQ119="2",BH119,0),2)</f>
        <v>0</v>
      </c>
      <c r="AG119" s="29">
        <f>ROUND(IF(AQ119="2",BI119,0),2)</f>
        <v>0</v>
      </c>
      <c r="AH119" s="29">
        <f>ROUND(IF(AQ119="0",BJ119,0),2)</f>
        <v>0</v>
      </c>
      <c r="AI119" s="12" t="s">
        <v>110</v>
      </c>
      <c r="AJ119" s="29">
        <f>IF(AN119=0,L119,0)</f>
        <v>0</v>
      </c>
      <c r="AK119" s="29">
        <f>IF(AN119=12,L119,0)</f>
        <v>0</v>
      </c>
      <c r="AL119" s="29">
        <f>IF(AN119=21,L119,0)</f>
        <v>0</v>
      </c>
      <c r="AN119" s="29">
        <v>21</v>
      </c>
      <c r="AO119" s="29">
        <f>H119*1</f>
        <v>0</v>
      </c>
      <c r="AP119" s="29">
        <f>H119*(1-1)</f>
        <v>0</v>
      </c>
      <c r="AQ119" s="31" t="s">
        <v>60</v>
      </c>
      <c r="AV119" s="29">
        <f>ROUND(AW119+AX119,2)</f>
        <v>0</v>
      </c>
      <c r="AW119" s="29">
        <f>ROUND(G119*AO119,2)</f>
        <v>0</v>
      </c>
      <c r="AX119" s="29">
        <f>ROUND(G119*AP119,2)</f>
        <v>0</v>
      </c>
      <c r="AY119" s="31" t="s">
        <v>61</v>
      </c>
      <c r="AZ119" s="31" t="s">
        <v>114</v>
      </c>
      <c r="BA119" s="12" t="s">
        <v>115</v>
      </c>
      <c r="BC119" s="29">
        <f>AW119+AX119</f>
        <v>0</v>
      </c>
      <c r="BD119" s="29">
        <f>H119/(100-BE119)*100</f>
        <v>0</v>
      </c>
      <c r="BE119" s="29">
        <v>0</v>
      </c>
      <c r="BF119" s="29">
        <f>O119</f>
        <v>2.3400000000000001E-2</v>
      </c>
      <c r="BH119" s="29">
        <f>G119*AO119</f>
        <v>0</v>
      </c>
      <c r="BI119" s="29">
        <f>G119*AP119</f>
        <v>0</v>
      </c>
      <c r="BJ119" s="29">
        <f>G119*H119</f>
        <v>0</v>
      </c>
      <c r="BK119" s="31" t="s">
        <v>64</v>
      </c>
      <c r="BL119" s="29">
        <v>725</v>
      </c>
      <c r="BW119" s="29">
        <f>I119</f>
        <v>21</v>
      </c>
      <c r="BX119" s="4" t="s">
        <v>189</v>
      </c>
    </row>
    <row r="120" spans="1:76" ht="14.4" x14ac:dyDescent="0.3">
      <c r="A120" s="32"/>
      <c r="D120" s="33" t="s">
        <v>66</v>
      </c>
      <c r="E120" s="33" t="s">
        <v>52</v>
      </c>
      <c r="G120" s="34">
        <v>2</v>
      </c>
      <c r="P120" s="35"/>
    </row>
    <row r="121" spans="1:76" ht="26.4" x14ac:dyDescent="0.3">
      <c r="A121" s="2" t="s">
        <v>190</v>
      </c>
      <c r="B121" s="3" t="s">
        <v>110</v>
      </c>
      <c r="C121" s="3" t="s">
        <v>619</v>
      </c>
      <c r="D121" s="104" t="s">
        <v>678</v>
      </c>
      <c r="E121" s="101"/>
      <c r="F121" s="3" t="s">
        <v>59</v>
      </c>
      <c r="G121" s="29">
        <v>2</v>
      </c>
      <c r="H121" s="94"/>
      <c r="I121" s="30">
        <v>21</v>
      </c>
      <c r="J121" s="29">
        <f>ROUND(G121*AO121,2)</f>
        <v>0</v>
      </c>
      <c r="K121" s="29">
        <f>ROUND(G121*AP121,2)</f>
        <v>0</v>
      </c>
      <c r="L121" s="29">
        <f>ROUND(G121*H121,2)</f>
        <v>0</v>
      </c>
      <c r="M121" s="29">
        <f>L121*(1+BW121/100)</f>
        <v>0</v>
      </c>
      <c r="N121" s="29">
        <v>1.17E-2</v>
      </c>
      <c r="O121" s="29">
        <f>G121*N121</f>
        <v>2.3400000000000001E-2</v>
      </c>
      <c r="P121" s="74"/>
      <c r="Z121" s="29">
        <f>ROUND(IF(AQ121="5",BJ121,0),2)</f>
        <v>0</v>
      </c>
      <c r="AB121" s="29">
        <f>ROUND(IF(AQ121="1",BH121,0),2)</f>
        <v>0</v>
      </c>
      <c r="AC121" s="29">
        <f>ROUND(IF(AQ121="1",BI121,0),2)</f>
        <v>0</v>
      </c>
      <c r="AD121" s="29">
        <f>ROUND(IF(AQ121="7",BH121,0),2)</f>
        <v>0</v>
      </c>
      <c r="AE121" s="29">
        <f>ROUND(IF(AQ121="7",BI121,0),2)</f>
        <v>0</v>
      </c>
      <c r="AF121" s="29">
        <f>ROUND(IF(AQ121="2",BH121,0),2)</f>
        <v>0</v>
      </c>
      <c r="AG121" s="29">
        <f>ROUND(IF(AQ121="2",BI121,0),2)</f>
        <v>0</v>
      </c>
      <c r="AH121" s="29">
        <f>ROUND(IF(AQ121="0",BJ121,0),2)</f>
        <v>0</v>
      </c>
      <c r="AI121" s="12" t="s">
        <v>110</v>
      </c>
      <c r="AJ121" s="29">
        <f>IF(AN121=0,L121,0)</f>
        <v>0</v>
      </c>
      <c r="AK121" s="29">
        <f>IF(AN121=12,L121,0)</f>
        <v>0</v>
      </c>
      <c r="AL121" s="29">
        <f>IF(AN121=21,L121,0)</f>
        <v>0</v>
      </c>
      <c r="AN121" s="29">
        <v>21</v>
      </c>
      <c r="AO121" s="29">
        <f>H121*1</f>
        <v>0</v>
      </c>
      <c r="AP121" s="29">
        <f>H121*(1-1)</f>
        <v>0</v>
      </c>
      <c r="AQ121" s="31" t="s">
        <v>60</v>
      </c>
      <c r="AV121" s="29">
        <f>ROUND(AW121+AX121,2)</f>
        <v>0</v>
      </c>
      <c r="AW121" s="29">
        <f>ROUND(G121*AO121,2)</f>
        <v>0</v>
      </c>
      <c r="AX121" s="29">
        <f>ROUND(G121*AP121,2)</f>
        <v>0</v>
      </c>
      <c r="AY121" s="31" t="s">
        <v>61</v>
      </c>
      <c r="AZ121" s="31" t="s">
        <v>114</v>
      </c>
      <c r="BA121" s="12" t="s">
        <v>115</v>
      </c>
      <c r="BC121" s="29">
        <f>AW121+AX121</f>
        <v>0</v>
      </c>
      <c r="BD121" s="29">
        <f>H121/(100-BE121)*100</f>
        <v>0</v>
      </c>
      <c r="BE121" s="29">
        <v>0</v>
      </c>
      <c r="BF121" s="29">
        <f>O121</f>
        <v>2.3400000000000001E-2</v>
      </c>
      <c r="BH121" s="29">
        <f>G121*AO121</f>
        <v>0</v>
      </c>
      <c r="BI121" s="29">
        <f>G121*AP121</f>
        <v>0</v>
      </c>
      <c r="BJ121" s="29">
        <f>G121*H121</f>
        <v>0</v>
      </c>
      <c r="BK121" s="31" t="s">
        <v>64</v>
      </c>
      <c r="BL121" s="29">
        <v>725</v>
      </c>
      <c r="BW121" s="29">
        <f>I121</f>
        <v>21</v>
      </c>
      <c r="BX121" s="4" t="s">
        <v>191</v>
      </c>
    </row>
    <row r="122" spans="1:76" ht="14.4" x14ac:dyDescent="0.3">
      <c r="A122" s="32"/>
      <c r="D122" s="33" t="s">
        <v>66</v>
      </c>
      <c r="E122" s="33" t="s">
        <v>52</v>
      </c>
      <c r="G122" s="34">
        <v>2</v>
      </c>
      <c r="P122" s="35"/>
    </row>
    <row r="123" spans="1:76" ht="26.4" x14ac:dyDescent="0.3">
      <c r="A123" s="2" t="s">
        <v>192</v>
      </c>
      <c r="B123" s="3" t="s">
        <v>110</v>
      </c>
      <c r="C123" s="3" t="s">
        <v>620</v>
      </c>
      <c r="D123" s="104" t="s">
        <v>193</v>
      </c>
      <c r="E123" s="101"/>
      <c r="F123" s="3" t="s">
        <v>59</v>
      </c>
      <c r="G123" s="29">
        <v>2</v>
      </c>
      <c r="H123" s="94"/>
      <c r="I123" s="30">
        <v>21</v>
      </c>
      <c r="J123" s="29">
        <f>ROUND(G123*AO123,2)</f>
        <v>0</v>
      </c>
      <c r="K123" s="29">
        <f>ROUND(G123*AP123,2)</f>
        <v>0</v>
      </c>
      <c r="L123" s="29">
        <f>ROUND(G123*H123,2)</f>
        <v>0</v>
      </c>
      <c r="M123" s="29">
        <f>L123*(1+BW123/100)</f>
        <v>0</v>
      </c>
      <c r="N123" s="29">
        <v>1.17E-2</v>
      </c>
      <c r="O123" s="29">
        <f>G123*N123</f>
        <v>2.3400000000000001E-2</v>
      </c>
      <c r="P123" s="74"/>
      <c r="Z123" s="29">
        <f>ROUND(IF(AQ123="5",BJ123,0),2)</f>
        <v>0</v>
      </c>
      <c r="AB123" s="29">
        <f>ROUND(IF(AQ123="1",BH123,0),2)</f>
        <v>0</v>
      </c>
      <c r="AC123" s="29">
        <f>ROUND(IF(AQ123="1",BI123,0),2)</f>
        <v>0</v>
      </c>
      <c r="AD123" s="29">
        <f>ROUND(IF(AQ123="7",BH123,0),2)</f>
        <v>0</v>
      </c>
      <c r="AE123" s="29">
        <f>ROUND(IF(AQ123="7",BI123,0),2)</f>
        <v>0</v>
      </c>
      <c r="AF123" s="29">
        <f>ROUND(IF(AQ123="2",BH123,0),2)</f>
        <v>0</v>
      </c>
      <c r="AG123" s="29">
        <f>ROUND(IF(AQ123="2",BI123,0),2)</f>
        <v>0</v>
      </c>
      <c r="AH123" s="29">
        <f>ROUND(IF(AQ123="0",BJ123,0),2)</f>
        <v>0</v>
      </c>
      <c r="AI123" s="12" t="s">
        <v>110</v>
      </c>
      <c r="AJ123" s="29">
        <f>IF(AN123=0,L123,0)</f>
        <v>0</v>
      </c>
      <c r="AK123" s="29">
        <f>IF(AN123=12,L123,0)</f>
        <v>0</v>
      </c>
      <c r="AL123" s="29">
        <f>IF(AN123=21,L123,0)</f>
        <v>0</v>
      </c>
      <c r="AN123" s="29">
        <v>21</v>
      </c>
      <c r="AO123" s="29">
        <f>H123*1</f>
        <v>0</v>
      </c>
      <c r="AP123" s="29">
        <f>H123*(1-1)</f>
        <v>0</v>
      </c>
      <c r="AQ123" s="31" t="s">
        <v>60</v>
      </c>
      <c r="AV123" s="29">
        <f>ROUND(AW123+AX123,2)</f>
        <v>0</v>
      </c>
      <c r="AW123" s="29">
        <f>ROUND(G123*AO123,2)</f>
        <v>0</v>
      </c>
      <c r="AX123" s="29">
        <f>ROUND(G123*AP123,2)</f>
        <v>0</v>
      </c>
      <c r="AY123" s="31" t="s">
        <v>61</v>
      </c>
      <c r="AZ123" s="31" t="s">
        <v>114</v>
      </c>
      <c r="BA123" s="12" t="s">
        <v>115</v>
      </c>
      <c r="BC123" s="29">
        <f>AW123+AX123</f>
        <v>0</v>
      </c>
      <c r="BD123" s="29">
        <f>H123/(100-BE123)*100</f>
        <v>0</v>
      </c>
      <c r="BE123" s="29">
        <v>0</v>
      </c>
      <c r="BF123" s="29">
        <f>O123</f>
        <v>2.3400000000000001E-2</v>
      </c>
      <c r="BH123" s="29">
        <f>G123*AO123</f>
        <v>0</v>
      </c>
      <c r="BI123" s="29">
        <f>G123*AP123</f>
        <v>0</v>
      </c>
      <c r="BJ123" s="29">
        <f>G123*H123</f>
        <v>0</v>
      </c>
      <c r="BK123" s="31" t="s">
        <v>64</v>
      </c>
      <c r="BL123" s="29">
        <v>725</v>
      </c>
      <c r="BW123" s="29">
        <f>I123</f>
        <v>21</v>
      </c>
      <c r="BX123" s="4" t="s">
        <v>193</v>
      </c>
    </row>
    <row r="124" spans="1:76" ht="14.4" x14ac:dyDescent="0.3">
      <c r="A124" s="32"/>
      <c r="D124" s="33" t="s">
        <v>66</v>
      </c>
      <c r="E124" s="33" t="s">
        <v>52</v>
      </c>
      <c r="G124" s="34">
        <v>2</v>
      </c>
      <c r="P124" s="35"/>
    </row>
    <row r="125" spans="1:76" ht="26.4" x14ac:dyDescent="0.3">
      <c r="A125" s="2" t="s">
        <v>194</v>
      </c>
      <c r="B125" s="3" t="s">
        <v>110</v>
      </c>
      <c r="C125" s="3" t="s">
        <v>621</v>
      </c>
      <c r="D125" s="104" t="s">
        <v>679</v>
      </c>
      <c r="E125" s="101"/>
      <c r="F125" s="3" t="s">
        <v>59</v>
      </c>
      <c r="G125" s="29">
        <v>1</v>
      </c>
      <c r="H125" s="94"/>
      <c r="I125" s="30">
        <v>21</v>
      </c>
      <c r="J125" s="29">
        <f>ROUND(G125*AO125,2)</f>
        <v>0</v>
      </c>
      <c r="K125" s="29">
        <f>ROUND(G125*AP125,2)</f>
        <v>0</v>
      </c>
      <c r="L125" s="29">
        <f>ROUND(G125*H125,2)</f>
        <v>0</v>
      </c>
      <c r="M125" s="29">
        <f>L125*(1+BW125/100)</f>
        <v>0</v>
      </c>
      <c r="N125" s="29">
        <v>1.17E-2</v>
      </c>
      <c r="O125" s="29">
        <f>G125*N125</f>
        <v>1.17E-2</v>
      </c>
      <c r="P125" s="74"/>
      <c r="Z125" s="29">
        <f>ROUND(IF(AQ125="5",BJ125,0),2)</f>
        <v>0</v>
      </c>
      <c r="AB125" s="29">
        <f>ROUND(IF(AQ125="1",BH125,0),2)</f>
        <v>0</v>
      </c>
      <c r="AC125" s="29">
        <f>ROUND(IF(AQ125="1",BI125,0),2)</f>
        <v>0</v>
      </c>
      <c r="AD125" s="29">
        <f>ROUND(IF(AQ125="7",BH125,0),2)</f>
        <v>0</v>
      </c>
      <c r="AE125" s="29">
        <f>ROUND(IF(AQ125="7",BI125,0),2)</f>
        <v>0</v>
      </c>
      <c r="AF125" s="29">
        <f>ROUND(IF(AQ125="2",BH125,0),2)</f>
        <v>0</v>
      </c>
      <c r="AG125" s="29">
        <f>ROUND(IF(AQ125="2",BI125,0),2)</f>
        <v>0</v>
      </c>
      <c r="AH125" s="29">
        <f>ROUND(IF(AQ125="0",BJ125,0),2)</f>
        <v>0</v>
      </c>
      <c r="AI125" s="12" t="s">
        <v>110</v>
      </c>
      <c r="AJ125" s="29">
        <f>IF(AN125=0,L125,0)</f>
        <v>0</v>
      </c>
      <c r="AK125" s="29">
        <f>IF(AN125=12,L125,0)</f>
        <v>0</v>
      </c>
      <c r="AL125" s="29">
        <f>IF(AN125=21,L125,0)</f>
        <v>0</v>
      </c>
      <c r="AN125" s="29">
        <v>21</v>
      </c>
      <c r="AO125" s="29">
        <f>H125*1</f>
        <v>0</v>
      </c>
      <c r="AP125" s="29">
        <f>H125*(1-1)</f>
        <v>0</v>
      </c>
      <c r="AQ125" s="31" t="s">
        <v>60</v>
      </c>
      <c r="AV125" s="29">
        <f>ROUND(AW125+AX125,2)</f>
        <v>0</v>
      </c>
      <c r="AW125" s="29">
        <f>ROUND(G125*AO125,2)</f>
        <v>0</v>
      </c>
      <c r="AX125" s="29">
        <f>ROUND(G125*AP125,2)</f>
        <v>0</v>
      </c>
      <c r="AY125" s="31" t="s">
        <v>61</v>
      </c>
      <c r="AZ125" s="31" t="s">
        <v>114</v>
      </c>
      <c r="BA125" s="12" t="s">
        <v>115</v>
      </c>
      <c r="BC125" s="29">
        <f>AW125+AX125</f>
        <v>0</v>
      </c>
      <c r="BD125" s="29">
        <f>H125/(100-BE125)*100</f>
        <v>0</v>
      </c>
      <c r="BE125" s="29">
        <v>0</v>
      </c>
      <c r="BF125" s="29">
        <f>O125</f>
        <v>1.17E-2</v>
      </c>
      <c r="BH125" s="29">
        <f>G125*AO125</f>
        <v>0</v>
      </c>
      <c r="BI125" s="29">
        <f>G125*AP125</f>
        <v>0</v>
      </c>
      <c r="BJ125" s="29">
        <f>G125*H125</f>
        <v>0</v>
      </c>
      <c r="BK125" s="31" t="s">
        <v>64</v>
      </c>
      <c r="BL125" s="29">
        <v>725</v>
      </c>
      <c r="BW125" s="29">
        <f>I125</f>
        <v>21</v>
      </c>
      <c r="BX125" s="4" t="s">
        <v>195</v>
      </c>
    </row>
    <row r="126" spans="1:76" ht="14.4" x14ac:dyDescent="0.3">
      <c r="A126" s="32"/>
      <c r="D126" s="33" t="s">
        <v>57</v>
      </c>
      <c r="E126" s="33" t="s">
        <v>52</v>
      </c>
      <c r="G126" s="34">
        <v>1</v>
      </c>
      <c r="P126" s="35"/>
    </row>
    <row r="127" spans="1:76" ht="14.4" x14ac:dyDescent="0.3">
      <c r="A127" s="2" t="s">
        <v>196</v>
      </c>
      <c r="B127" s="3" t="s">
        <v>110</v>
      </c>
      <c r="C127" s="3" t="s">
        <v>622</v>
      </c>
      <c r="D127" s="104" t="s">
        <v>680</v>
      </c>
      <c r="E127" s="101"/>
      <c r="F127" s="3" t="s">
        <v>59</v>
      </c>
      <c r="G127" s="29">
        <v>1</v>
      </c>
      <c r="H127" s="94"/>
      <c r="I127" s="30">
        <v>21</v>
      </c>
      <c r="J127" s="29">
        <f>ROUND(G127*AO127,2)</f>
        <v>0</v>
      </c>
      <c r="K127" s="29">
        <f>ROUND(G127*AP127,2)</f>
        <v>0</v>
      </c>
      <c r="L127" s="29">
        <f>ROUND(G127*H127,2)</f>
        <v>0</v>
      </c>
      <c r="M127" s="29">
        <f>L127*(1+BW127/100)</f>
        <v>0</v>
      </c>
      <c r="N127" s="29">
        <v>1.17E-2</v>
      </c>
      <c r="O127" s="29">
        <f>G127*N127</f>
        <v>1.17E-2</v>
      </c>
      <c r="P127" s="74"/>
      <c r="Z127" s="29">
        <f>ROUND(IF(AQ127="5",BJ127,0),2)</f>
        <v>0</v>
      </c>
      <c r="AB127" s="29">
        <f>ROUND(IF(AQ127="1",BH127,0),2)</f>
        <v>0</v>
      </c>
      <c r="AC127" s="29">
        <f>ROUND(IF(AQ127="1",BI127,0),2)</f>
        <v>0</v>
      </c>
      <c r="AD127" s="29">
        <f>ROUND(IF(AQ127="7",BH127,0),2)</f>
        <v>0</v>
      </c>
      <c r="AE127" s="29">
        <f>ROUND(IF(AQ127="7",BI127,0),2)</f>
        <v>0</v>
      </c>
      <c r="AF127" s="29">
        <f>ROUND(IF(AQ127="2",BH127,0),2)</f>
        <v>0</v>
      </c>
      <c r="AG127" s="29">
        <f>ROUND(IF(AQ127="2",BI127,0),2)</f>
        <v>0</v>
      </c>
      <c r="AH127" s="29">
        <f>ROUND(IF(AQ127="0",BJ127,0),2)</f>
        <v>0</v>
      </c>
      <c r="AI127" s="12" t="s">
        <v>110</v>
      </c>
      <c r="AJ127" s="29">
        <f>IF(AN127=0,L127,0)</f>
        <v>0</v>
      </c>
      <c r="AK127" s="29">
        <f>IF(AN127=12,L127,0)</f>
        <v>0</v>
      </c>
      <c r="AL127" s="29">
        <f>IF(AN127=21,L127,0)</f>
        <v>0</v>
      </c>
      <c r="AN127" s="29">
        <v>21</v>
      </c>
      <c r="AO127" s="29">
        <f>H127*1</f>
        <v>0</v>
      </c>
      <c r="AP127" s="29">
        <f>H127*(1-1)</f>
        <v>0</v>
      </c>
      <c r="AQ127" s="31" t="s">
        <v>60</v>
      </c>
      <c r="AV127" s="29">
        <f>ROUND(AW127+AX127,2)</f>
        <v>0</v>
      </c>
      <c r="AW127" s="29">
        <f>ROUND(G127*AO127,2)</f>
        <v>0</v>
      </c>
      <c r="AX127" s="29">
        <f>ROUND(G127*AP127,2)</f>
        <v>0</v>
      </c>
      <c r="AY127" s="31" t="s">
        <v>61</v>
      </c>
      <c r="AZ127" s="31" t="s">
        <v>114</v>
      </c>
      <c r="BA127" s="12" t="s">
        <v>115</v>
      </c>
      <c r="BC127" s="29">
        <f>AW127+AX127</f>
        <v>0</v>
      </c>
      <c r="BD127" s="29">
        <f>H127/(100-BE127)*100</f>
        <v>0</v>
      </c>
      <c r="BE127" s="29">
        <v>0</v>
      </c>
      <c r="BF127" s="29">
        <f>O127</f>
        <v>1.17E-2</v>
      </c>
      <c r="BH127" s="29">
        <f>G127*AO127</f>
        <v>0</v>
      </c>
      <c r="BI127" s="29">
        <f>G127*AP127</f>
        <v>0</v>
      </c>
      <c r="BJ127" s="29">
        <f>G127*H127</f>
        <v>0</v>
      </c>
      <c r="BK127" s="31" t="s">
        <v>64</v>
      </c>
      <c r="BL127" s="29">
        <v>725</v>
      </c>
      <c r="BW127" s="29">
        <f>I127</f>
        <v>21</v>
      </c>
      <c r="BX127" s="4" t="s">
        <v>197</v>
      </c>
    </row>
    <row r="128" spans="1:76" ht="14.4" x14ac:dyDescent="0.3">
      <c r="A128" s="32"/>
      <c r="D128" s="33" t="s">
        <v>57</v>
      </c>
      <c r="E128" s="33" t="s">
        <v>52</v>
      </c>
      <c r="G128" s="34">
        <v>1</v>
      </c>
      <c r="P128" s="35"/>
    </row>
    <row r="129" spans="1:76" ht="26.4" x14ac:dyDescent="0.3">
      <c r="A129" s="2" t="s">
        <v>198</v>
      </c>
      <c r="B129" s="3" t="s">
        <v>110</v>
      </c>
      <c r="C129" s="3" t="s">
        <v>623</v>
      </c>
      <c r="D129" s="104" t="s">
        <v>681</v>
      </c>
      <c r="E129" s="101"/>
      <c r="F129" s="3" t="s">
        <v>59</v>
      </c>
      <c r="G129" s="29">
        <v>1</v>
      </c>
      <c r="H129" s="94"/>
      <c r="I129" s="30">
        <v>21</v>
      </c>
      <c r="J129" s="29">
        <f>ROUND(G129*AO129,2)</f>
        <v>0</v>
      </c>
      <c r="K129" s="29">
        <f>ROUND(G129*AP129,2)</f>
        <v>0</v>
      </c>
      <c r="L129" s="29">
        <f>ROUND(G129*H129,2)</f>
        <v>0</v>
      </c>
      <c r="M129" s="29">
        <f>L129*(1+BW129/100)</f>
        <v>0</v>
      </c>
      <c r="N129" s="29">
        <v>1.17E-2</v>
      </c>
      <c r="O129" s="29">
        <f>G129*N129</f>
        <v>1.17E-2</v>
      </c>
      <c r="P129" s="74"/>
      <c r="Z129" s="29">
        <f>ROUND(IF(AQ129="5",BJ129,0),2)</f>
        <v>0</v>
      </c>
      <c r="AB129" s="29">
        <f>ROUND(IF(AQ129="1",BH129,0),2)</f>
        <v>0</v>
      </c>
      <c r="AC129" s="29">
        <f>ROUND(IF(AQ129="1",BI129,0),2)</f>
        <v>0</v>
      </c>
      <c r="AD129" s="29">
        <f>ROUND(IF(AQ129="7",BH129,0),2)</f>
        <v>0</v>
      </c>
      <c r="AE129" s="29">
        <f>ROUND(IF(AQ129="7",BI129,0),2)</f>
        <v>0</v>
      </c>
      <c r="AF129" s="29">
        <f>ROUND(IF(AQ129="2",BH129,0),2)</f>
        <v>0</v>
      </c>
      <c r="AG129" s="29">
        <f>ROUND(IF(AQ129="2",BI129,0),2)</f>
        <v>0</v>
      </c>
      <c r="AH129" s="29">
        <f>ROUND(IF(AQ129="0",BJ129,0),2)</f>
        <v>0</v>
      </c>
      <c r="AI129" s="12" t="s">
        <v>110</v>
      </c>
      <c r="AJ129" s="29">
        <f>IF(AN129=0,L129,0)</f>
        <v>0</v>
      </c>
      <c r="AK129" s="29">
        <f>IF(AN129=12,L129,0)</f>
        <v>0</v>
      </c>
      <c r="AL129" s="29">
        <f>IF(AN129=21,L129,0)</f>
        <v>0</v>
      </c>
      <c r="AN129" s="29">
        <v>21</v>
      </c>
      <c r="AO129" s="29">
        <f>H129*1</f>
        <v>0</v>
      </c>
      <c r="AP129" s="29">
        <f>H129*(1-1)</f>
        <v>0</v>
      </c>
      <c r="AQ129" s="31" t="s">
        <v>60</v>
      </c>
      <c r="AV129" s="29">
        <f>ROUND(AW129+AX129,2)</f>
        <v>0</v>
      </c>
      <c r="AW129" s="29">
        <f>ROUND(G129*AO129,2)</f>
        <v>0</v>
      </c>
      <c r="AX129" s="29">
        <f>ROUND(G129*AP129,2)</f>
        <v>0</v>
      </c>
      <c r="AY129" s="31" t="s">
        <v>61</v>
      </c>
      <c r="AZ129" s="31" t="s">
        <v>114</v>
      </c>
      <c r="BA129" s="12" t="s">
        <v>115</v>
      </c>
      <c r="BC129" s="29">
        <f>AW129+AX129</f>
        <v>0</v>
      </c>
      <c r="BD129" s="29">
        <f>H129/(100-BE129)*100</f>
        <v>0</v>
      </c>
      <c r="BE129" s="29">
        <v>0</v>
      </c>
      <c r="BF129" s="29">
        <f>O129</f>
        <v>1.17E-2</v>
      </c>
      <c r="BH129" s="29">
        <f>G129*AO129</f>
        <v>0</v>
      </c>
      <c r="BI129" s="29">
        <f>G129*AP129</f>
        <v>0</v>
      </c>
      <c r="BJ129" s="29">
        <f>G129*H129</f>
        <v>0</v>
      </c>
      <c r="BK129" s="31" t="s">
        <v>64</v>
      </c>
      <c r="BL129" s="29">
        <v>725</v>
      </c>
      <c r="BW129" s="29">
        <f>I129</f>
        <v>21</v>
      </c>
      <c r="BX129" s="4" t="s">
        <v>199</v>
      </c>
    </row>
    <row r="130" spans="1:76" ht="14.4" x14ac:dyDescent="0.3">
      <c r="A130" s="32"/>
      <c r="D130" s="33" t="s">
        <v>57</v>
      </c>
      <c r="E130" s="33" t="s">
        <v>52</v>
      </c>
      <c r="G130" s="34">
        <v>1</v>
      </c>
      <c r="P130" s="35"/>
    </row>
    <row r="131" spans="1:76" ht="26.4" x14ac:dyDescent="0.3">
      <c r="A131" s="2" t="s">
        <v>200</v>
      </c>
      <c r="B131" s="3" t="s">
        <v>110</v>
      </c>
      <c r="C131" s="3" t="s">
        <v>624</v>
      </c>
      <c r="D131" s="104" t="s">
        <v>201</v>
      </c>
      <c r="E131" s="101"/>
      <c r="F131" s="3" t="s">
        <v>59</v>
      </c>
      <c r="G131" s="29">
        <v>1</v>
      </c>
      <c r="H131" s="94"/>
      <c r="I131" s="30">
        <v>21</v>
      </c>
      <c r="J131" s="29">
        <f>ROUND(G131*AO131,2)</f>
        <v>0</v>
      </c>
      <c r="K131" s="29">
        <f>ROUND(G131*AP131,2)</f>
        <v>0</v>
      </c>
      <c r="L131" s="29">
        <f>ROUND(G131*H131,2)</f>
        <v>0</v>
      </c>
      <c r="M131" s="29">
        <f>L131*(1+BW131/100)</f>
        <v>0</v>
      </c>
      <c r="N131" s="29">
        <v>1.17E-2</v>
      </c>
      <c r="O131" s="29">
        <f>G131*N131</f>
        <v>1.17E-2</v>
      </c>
      <c r="P131" s="74"/>
      <c r="Z131" s="29">
        <f>ROUND(IF(AQ131="5",BJ131,0),2)</f>
        <v>0</v>
      </c>
      <c r="AB131" s="29">
        <f>ROUND(IF(AQ131="1",BH131,0),2)</f>
        <v>0</v>
      </c>
      <c r="AC131" s="29">
        <f>ROUND(IF(AQ131="1",BI131,0),2)</f>
        <v>0</v>
      </c>
      <c r="AD131" s="29">
        <f>ROUND(IF(AQ131="7",BH131,0),2)</f>
        <v>0</v>
      </c>
      <c r="AE131" s="29">
        <f>ROUND(IF(AQ131="7",BI131,0),2)</f>
        <v>0</v>
      </c>
      <c r="AF131" s="29">
        <f>ROUND(IF(AQ131="2",BH131,0),2)</f>
        <v>0</v>
      </c>
      <c r="AG131" s="29">
        <f>ROUND(IF(AQ131="2",BI131,0),2)</f>
        <v>0</v>
      </c>
      <c r="AH131" s="29">
        <f>ROUND(IF(AQ131="0",BJ131,0),2)</f>
        <v>0</v>
      </c>
      <c r="AI131" s="12" t="s">
        <v>110</v>
      </c>
      <c r="AJ131" s="29">
        <f>IF(AN131=0,L131,0)</f>
        <v>0</v>
      </c>
      <c r="AK131" s="29">
        <f>IF(AN131=12,L131,0)</f>
        <v>0</v>
      </c>
      <c r="AL131" s="29">
        <f>IF(AN131=21,L131,0)</f>
        <v>0</v>
      </c>
      <c r="AN131" s="29">
        <v>21</v>
      </c>
      <c r="AO131" s="29">
        <f>H131*1</f>
        <v>0</v>
      </c>
      <c r="AP131" s="29">
        <f>H131*(1-1)</f>
        <v>0</v>
      </c>
      <c r="AQ131" s="31" t="s">
        <v>60</v>
      </c>
      <c r="AV131" s="29">
        <f>ROUND(AW131+AX131,2)</f>
        <v>0</v>
      </c>
      <c r="AW131" s="29">
        <f>ROUND(G131*AO131,2)</f>
        <v>0</v>
      </c>
      <c r="AX131" s="29">
        <f>ROUND(G131*AP131,2)</f>
        <v>0</v>
      </c>
      <c r="AY131" s="31" t="s">
        <v>61</v>
      </c>
      <c r="AZ131" s="31" t="s">
        <v>114</v>
      </c>
      <c r="BA131" s="12" t="s">
        <v>115</v>
      </c>
      <c r="BC131" s="29">
        <f>AW131+AX131</f>
        <v>0</v>
      </c>
      <c r="BD131" s="29">
        <f>H131/(100-BE131)*100</f>
        <v>0</v>
      </c>
      <c r="BE131" s="29">
        <v>0</v>
      </c>
      <c r="BF131" s="29">
        <f>O131</f>
        <v>1.17E-2</v>
      </c>
      <c r="BH131" s="29">
        <f>G131*AO131</f>
        <v>0</v>
      </c>
      <c r="BI131" s="29">
        <f>G131*AP131</f>
        <v>0</v>
      </c>
      <c r="BJ131" s="29">
        <f>G131*H131</f>
        <v>0</v>
      </c>
      <c r="BK131" s="31" t="s">
        <v>64</v>
      </c>
      <c r="BL131" s="29">
        <v>725</v>
      </c>
      <c r="BW131" s="29">
        <f>I131</f>
        <v>21</v>
      </c>
      <c r="BX131" s="4" t="s">
        <v>201</v>
      </c>
    </row>
    <row r="132" spans="1:76" ht="14.4" x14ac:dyDescent="0.3">
      <c r="A132" s="32"/>
      <c r="D132" s="33" t="s">
        <v>57</v>
      </c>
      <c r="E132" s="33" t="s">
        <v>52</v>
      </c>
      <c r="G132" s="34">
        <v>1</v>
      </c>
      <c r="P132" s="35"/>
    </row>
    <row r="133" spans="1:76" ht="26.4" x14ac:dyDescent="0.3">
      <c r="A133" s="2" t="s">
        <v>202</v>
      </c>
      <c r="B133" s="3" t="s">
        <v>110</v>
      </c>
      <c r="C133" s="3" t="s">
        <v>625</v>
      </c>
      <c r="D133" s="104" t="s">
        <v>683</v>
      </c>
      <c r="E133" s="101"/>
      <c r="F133" s="3" t="s">
        <v>59</v>
      </c>
      <c r="G133" s="29">
        <v>1</v>
      </c>
      <c r="H133" s="94"/>
      <c r="I133" s="30">
        <v>21</v>
      </c>
      <c r="J133" s="29">
        <f>ROUND(G133*AO133,2)</f>
        <v>0</v>
      </c>
      <c r="K133" s="29">
        <f>ROUND(G133*AP133,2)</f>
        <v>0</v>
      </c>
      <c r="L133" s="29">
        <f>ROUND(G133*H133,2)</f>
        <v>0</v>
      </c>
      <c r="M133" s="29">
        <f>L133*(1+BW133/100)</f>
        <v>0</v>
      </c>
      <c r="N133" s="29">
        <v>1.17E-2</v>
      </c>
      <c r="O133" s="29">
        <f>G133*N133</f>
        <v>1.17E-2</v>
      </c>
      <c r="P133" s="74"/>
      <c r="Z133" s="29">
        <f>ROUND(IF(AQ133="5",BJ133,0),2)</f>
        <v>0</v>
      </c>
      <c r="AB133" s="29">
        <f>ROUND(IF(AQ133="1",BH133,0),2)</f>
        <v>0</v>
      </c>
      <c r="AC133" s="29">
        <f>ROUND(IF(AQ133="1",BI133,0),2)</f>
        <v>0</v>
      </c>
      <c r="AD133" s="29">
        <f>ROUND(IF(AQ133="7",BH133,0),2)</f>
        <v>0</v>
      </c>
      <c r="AE133" s="29">
        <f>ROUND(IF(AQ133="7",BI133,0),2)</f>
        <v>0</v>
      </c>
      <c r="AF133" s="29">
        <f>ROUND(IF(AQ133="2",BH133,0),2)</f>
        <v>0</v>
      </c>
      <c r="AG133" s="29">
        <f>ROUND(IF(AQ133="2",BI133,0),2)</f>
        <v>0</v>
      </c>
      <c r="AH133" s="29">
        <f>ROUND(IF(AQ133="0",BJ133,0),2)</f>
        <v>0</v>
      </c>
      <c r="AI133" s="12" t="s">
        <v>110</v>
      </c>
      <c r="AJ133" s="29">
        <f>IF(AN133=0,L133,0)</f>
        <v>0</v>
      </c>
      <c r="AK133" s="29">
        <f>IF(AN133=12,L133,0)</f>
        <v>0</v>
      </c>
      <c r="AL133" s="29">
        <f>IF(AN133=21,L133,0)</f>
        <v>0</v>
      </c>
      <c r="AN133" s="29">
        <v>21</v>
      </c>
      <c r="AO133" s="29">
        <f>H133*1</f>
        <v>0</v>
      </c>
      <c r="AP133" s="29">
        <f>H133*(1-1)</f>
        <v>0</v>
      </c>
      <c r="AQ133" s="31" t="s">
        <v>60</v>
      </c>
      <c r="AV133" s="29">
        <f>ROUND(AW133+AX133,2)</f>
        <v>0</v>
      </c>
      <c r="AW133" s="29">
        <f>ROUND(G133*AO133,2)</f>
        <v>0</v>
      </c>
      <c r="AX133" s="29">
        <f>ROUND(G133*AP133,2)</f>
        <v>0</v>
      </c>
      <c r="AY133" s="31" t="s">
        <v>61</v>
      </c>
      <c r="AZ133" s="31" t="s">
        <v>114</v>
      </c>
      <c r="BA133" s="12" t="s">
        <v>115</v>
      </c>
      <c r="BC133" s="29">
        <f>AW133+AX133</f>
        <v>0</v>
      </c>
      <c r="BD133" s="29">
        <f>H133/(100-BE133)*100</f>
        <v>0</v>
      </c>
      <c r="BE133" s="29">
        <v>0</v>
      </c>
      <c r="BF133" s="29">
        <f>O133</f>
        <v>1.17E-2</v>
      </c>
      <c r="BH133" s="29">
        <f>G133*AO133</f>
        <v>0</v>
      </c>
      <c r="BI133" s="29">
        <f>G133*AP133</f>
        <v>0</v>
      </c>
      <c r="BJ133" s="29">
        <f>G133*H133</f>
        <v>0</v>
      </c>
      <c r="BK133" s="31" t="s">
        <v>64</v>
      </c>
      <c r="BL133" s="29">
        <v>725</v>
      </c>
      <c r="BW133" s="29">
        <f>I133</f>
        <v>21</v>
      </c>
      <c r="BX133" s="4" t="s">
        <v>203</v>
      </c>
    </row>
    <row r="134" spans="1:76" ht="14.4" x14ac:dyDescent="0.3">
      <c r="A134" s="32"/>
      <c r="D134" s="33" t="s">
        <v>57</v>
      </c>
      <c r="E134" s="33" t="s">
        <v>52</v>
      </c>
      <c r="G134" s="34">
        <v>1</v>
      </c>
      <c r="P134" s="35"/>
    </row>
    <row r="135" spans="1:76" ht="26.4" x14ac:dyDescent="0.3">
      <c r="A135" s="2" t="s">
        <v>204</v>
      </c>
      <c r="B135" s="3" t="s">
        <v>110</v>
      </c>
      <c r="C135" s="3" t="s">
        <v>626</v>
      </c>
      <c r="D135" s="104" t="s">
        <v>682</v>
      </c>
      <c r="E135" s="101"/>
      <c r="F135" s="3" t="s">
        <v>59</v>
      </c>
      <c r="G135" s="29">
        <v>1</v>
      </c>
      <c r="H135" s="94"/>
      <c r="I135" s="30">
        <v>21</v>
      </c>
      <c r="J135" s="29">
        <f>ROUND(G135*AO135,2)</f>
        <v>0</v>
      </c>
      <c r="K135" s="29">
        <f>ROUND(G135*AP135,2)</f>
        <v>0</v>
      </c>
      <c r="L135" s="29">
        <f>ROUND(G135*H135,2)</f>
        <v>0</v>
      </c>
      <c r="M135" s="29">
        <f>L135*(1+BW135/100)</f>
        <v>0</v>
      </c>
      <c r="N135" s="29">
        <v>1.17E-2</v>
      </c>
      <c r="O135" s="29">
        <f>G135*N135</f>
        <v>1.17E-2</v>
      </c>
      <c r="P135" s="74"/>
      <c r="Z135" s="29">
        <f>ROUND(IF(AQ135="5",BJ135,0),2)</f>
        <v>0</v>
      </c>
      <c r="AB135" s="29">
        <f>ROUND(IF(AQ135="1",BH135,0),2)</f>
        <v>0</v>
      </c>
      <c r="AC135" s="29">
        <f>ROUND(IF(AQ135="1",BI135,0),2)</f>
        <v>0</v>
      </c>
      <c r="AD135" s="29">
        <f>ROUND(IF(AQ135="7",BH135,0),2)</f>
        <v>0</v>
      </c>
      <c r="AE135" s="29">
        <f>ROUND(IF(AQ135="7",BI135,0),2)</f>
        <v>0</v>
      </c>
      <c r="AF135" s="29">
        <f>ROUND(IF(AQ135="2",BH135,0),2)</f>
        <v>0</v>
      </c>
      <c r="AG135" s="29">
        <f>ROUND(IF(AQ135="2",BI135,0),2)</f>
        <v>0</v>
      </c>
      <c r="AH135" s="29">
        <f>ROUND(IF(AQ135="0",BJ135,0),2)</f>
        <v>0</v>
      </c>
      <c r="AI135" s="12" t="s">
        <v>110</v>
      </c>
      <c r="AJ135" s="29">
        <f>IF(AN135=0,L135,0)</f>
        <v>0</v>
      </c>
      <c r="AK135" s="29">
        <f>IF(AN135=12,L135,0)</f>
        <v>0</v>
      </c>
      <c r="AL135" s="29">
        <f>IF(AN135=21,L135,0)</f>
        <v>0</v>
      </c>
      <c r="AN135" s="29">
        <v>21</v>
      </c>
      <c r="AO135" s="29">
        <f>H135*1</f>
        <v>0</v>
      </c>
      <c r="AP135" s="29">
        <f>H135*(1-1)</f>
        <v>0</v>
      </c>
      <c r="AQ135" s="31" t="s">
        <v>60</v>
      </c>
      <c r="AV135" s="29">
        <f>ROUND(AW135+AX135,2)</f>
        <v>0</v>
      </c>
      <c r="AW135" s="29">
        <f>ROUND(G135*AO135,2)</f>
        <v>0</v>
      </c>
      <c r="AX135" s="29">
        <f>ROUND(G135*AP135,2)</f>
        <v>0</v>
      </c>
      <c r="AY135" s="31" t="s">
        <v>61</v>
      </c>
      <c r="AZ135" s="31" t="s">
        <v>114</v>
      </c>
      <c r="BA135" s="12" t="s">
        <v>115</v>
      </c>
      <c r="BC135" s="29">
        <f>AW135+AX135</f>
        <v>0</v>
      </c>
      <c r="BD135" s="29">
        <f>H135/(100-BE135)*100</f>
        <v>0</v>
      </c>
      <c r="BE135" s="29">
        <v>0</v>
      </c>
      <c r="BF135" s="29">
        <f>O135</f>
        <v>1.17E-2</v>
      </c>
      <c r="BH135" s="29">
        <f>G135*AO135</f>
        <v>0</v>
      </c>
      <c r="BI135" s="29">
        <f>G135*AP135</f>
        <v>0</v>
      </c>
      <c r="BJ135" s="29">
        <f>G135*H135</f>
        <v>0</v>
      </c>
      <c r="BK135" s="31" t="s">
        <v>64</v>
      </c>
      <c r="BL135" s="29">
        <v>725</v>
      </c>
      <c r="BW135" s="29">
        <f>I135</f>
        <v>21</v>
      </c>
      <c r="BX135" s="4" t="s">
        <v>205</v>
      </c>
    </row>
    <row r="136" spans="1:76" ht="14.4" x14ac:dyDescent="0.3">
      <c r="A136" s="32"/>
      <c r="D136" s="33" t="s">
        <v>57</v>
      </c>
      <c r="E136" s="33" t="s">
        <v>52</v>
      </c>
      <c r="G136" s="34">
        <v>1</v>
      </c>
      <c r="P136" s="35"/>
    </row>
    <row r="137" spans="1:76" ht="26.4" x14ac:dyDescent="0.3">
      <c r="A137" s="2" t="s">
        <v>206</v>
      </c>
      <c r="B137" s="3" t="s">
        <v>110</v>
      </c>
      <c r="C137" s="3" t="s">
        <v>627</v>
      </c>
      <c r="D137" s="104" t="s">
        <v>207</v>
      </c>
      <c r="E137" s="101"/>
      <c r="F137" s="3" t="s">
        <v>59</v>
      </c>
      <c r="G137" s="29">
        <v>1</v>
      </c>
      <c r="H137" s="94"/>
      <c r="I137" s="30">
        <v>21</v>
      </c>
      <c r="J137" s="29">
        <f>ROUND(G137*AO137,2)</f>
        <v>0</v>
      </c>
      <c r="K137" s="29">
        <f>ROUND(G137*AP137,2)</f>
        <v>0</v>
      </c>
      <c r="L137" s="29">
        <f>ROUND(G137*H137,2)</f>
        <v>0</v>
      </c>
      <c r="M137" s="29">
        <f>L137*(1+BW137/100)</f>
        <v>0</v>
      </c>
      <c r="N137" s="29">
        <v>1.17E-2</v>
      </c>
      <c r="O137" s="29">
        <f>G137*N137</f>
        <v>1.17E-2</v>
      </c>
      <c r="P137" s="74"/>
      <c r="Z137" s="29">
        <f>ROUND(IF(AQ137="5",BJ137,0),2)</f>
        <v>0</v>
      </c>
      <c r="AB137" s="29">
        <f>ROUND(IF(AQ137="1",BH137,0),2)</f>
        <v>0</v>
      </c>
      <c r="AC137" s="29">
        <f>ROUND(IF(AQ137="1",BI137,0),2)</f>
        <v>0</v>
      </c>
      <c r="AD137" s="29">
        <f>ROUND(IF(AQ137="7",BH137,0),2)</f>
        <v>0</v>
      </c>
      <c r="AE137" s="29">
        <f>ROUND(IF(AQ137="7",BI137,0),2)</f>
        <v>0</v>
      </c>
      <c r="AF137" s="29">
        <f>ROUND(IF(AQ137="2",BH137,0),2)</f>
        <v>0</v>
      </c>
      <c r="AG137" s="29">
        <f>ROUND(IF(AQ137="2",BI137,0),2)</f>
        <v>0</v>
      </c>
      <c r="AH137" s="29">
        <f>ROUND(IF(AQ137="0",BJ137,0),2)</f>
        <v>0</v>
      </c>
      <c r="AI137" s="12" t="s">
        <v>110</v>
      </c>
      <c r="AJ137" s="29">
        <f>IF(AN137=0,L137,0)</f>
        <v>0</v>
      </c>
      <c r="AK137" s="29">
        <f>IF(AN137=12,L137,0)</f>
        <v>0</v>
      </c>
      <c r="AL137" s="29">
        <f>IF(AN137=21,L137,0)</f>
        <v>0</v>
      </c>
      <c r="AN137" s="29">
        <v>21</v>
      </c>
      <c r="AO137" s="29">
        <f>H137*1</f>
        <v>0</v>
      </c>
      <c r="AP137" s="29">
        <f>H137*(1-1)</f>
        <v>0</v>
      </c>
      <c r="AQ137" s="31" t="s">
        <v>60</v>
      </c>
      <c r="AV137" s="29">
        <f>ROUND(AW137+AX137,2)</f>
        <v>0</v>
      </c>
      <c r="AW137" s="29">
        <f>ROUND(G137*AO137,2)</f>
        <v>0</v>
      </c>
      <c r="AX137" s="29">
        <f>ROUND(G137*AP137,2)</f>
        <v>0</v>
      </c>
      <c r="AY137" s="31" t="s">
        <v>61</v>
      </c>
      <c r="AZ137" s="31" t="s">
        <v>114</v>
      </c>
      <c r="BA137" s="12" t="s">
        <v>115</v>
      </c>
      <c r="BC137" s="29">
        <f>AW137+AX137</f>
        <v>0</v>
      </c>
      <c r="BD137" s="29">
        <f>H137/(100-BE137)*100</f>
        <v>0</v>
      </c>
      <c r="BE137" s="29">
        <v>0</v>
      </c>
      <c r="BF137" s="29">
        <f>O137</f>
        <v>1.17E-2</v>
      </c>
      <c r="BH137" s="29">
        <f>G137*AO137</f>
        <v>0</v>
      </c>
      <c r="BI137" s="29">
        <f>G137*AP137</f>
        <v>0</v>
      </c>
      <c r="BJ137" s="29">
        <f>G137*H137</f>
        <v>0</v>
      </c>
      <c r="BK137" s="31" t="s">
        <v>64</v>
      </c>
      <c r="BL137" s="29">
        <v>725</v>
      </c>
      <c r="BW137" s="29">
        <f>I137</f>
        <v>21</v>
      </c>
      <c r="BX137" s="4" t="s">
        <v>207</v>
      </c>
    </row>
    <row r="138" spans="1:76" ht="14.4" x14ac:dyDescent="0.3">
      <c r="A138" s="32"/>
      <c r="D138" s="33" t="s">
        <v>57</v>
      </c>
      <c r="E138" s="33" t="s">
        <v>52</v>
      </c>
      <c r="G138" s="34">
        <v>1</v>
      </c>
      <c r="P138" s="35"/>
    </row>
    <row r="139" spans="1:76" ht="26.4" x14ac:dyDescent="0.3">
      <c r="A139" s="2" t="s">
        <v>208</v>
      </c>
      <c r="B139" s="3" t="s">
        <v>110</v>
      </c>
      <c r="C139" s="3" t="s">
        <v>628</v>
      </c>
      <c r="D139" s="104" t="s">
        <v>684</v>
      </c>
      <c r="E139" s="101"/>
      <c r="F139" s="3" t="s">
        <v>59</v>
      </c>
      <c r="G139" s="29">
        <v>1</v>
      </c>
      <c r="H139" s="94"/>
      <c r="I139" s="30">
        <v>21</v>
      </c>
      <c r="J139" s="29">
        <f>ROUND(G139*AO139,2)</f>
        <v>0</v>
      </c>
      <c r="K139" s="29">
        <f>ROUND(G139*AP139,2)</f>
        <v>0</v>
      </c>
      <c r="L139" s="29">
        <f>ROUND(G139*H139,2)</f>
        <v>0</v>
      </c>
      <c r="M139" s="29">
        <f>L139*(1+BW139/100)</f>
        <v>0</v>
      </c>
      <c r="N139" s="29">
        <v>1.17E-2</v>
      </c>
      <c r="O139" s="29">
        <f>G139*N139</f>
        <v>1.17E-2</v>
      </c>
      <c r="P139" s="74"/>
      <c r="Z139" s="29">
        <f>ROUND(IF(AQ139="5",BJ139,0),2)</f>
        <v>0</v>
      </c>
      <c r="AB139" s="29">
        <f>ROUND(IF(AQ139="1",BH139,0),2)</f>
        <v>0</v>
      </c>
      <c r="AC139" s="29">
        <f>ROUND(IF(AQ139="1",BI139,0),2)</f>
        <v>0</v>
      </c>
      <c r="AD139" s="29">
        <f>ROUND(IF(AQ139="7",BH139,0),2)</f>
        <v>0</v>
      </c>
      <c r="AE139" s="29">
        <f>ROUND(IF(AQ139="7",BI139,0),2)</f>
        <v>0</v>
      </c>
      <c r="AF139" s="29">
        <f>ROUND(IF(AQ139="2",BH139,0),2)</f>
        <v>0</v>
      </c>
      <c r="AG139" s="29">
        <f>ROUND(IF(AQ139="2",BI139,0),2)</f>
        <v>0</v>
      </c>
      <c r="AH139" s="29">
        <f>ROUND(IF(AQ139="0",BJ139,0),2)</f>
        <v>0</v>
      </c>
      <c r="AI139" s="12" t="s">
        <v>110</v>
      </c>
      <c r="AJ139" s="29">
        <f>IF(AN139=0,L139,0)</f>
        <v>0</v>
      </c>
      <c r="AK139" s="29">
        <f>IF(AN139=12,L139,0)</f>
        <v>0</v>
      </c>
      <c r="AL139" s="29">
        <f>IF(AN139=21,L139,0)</f>
        <v>0</v>
      </c>
      <c r="AN139" s="29">
        <v>21</v>
      </c>
      <c r="AO139" s="29">
        <f>H139*1</f>
        <v>0</v>
      </c>
      <c r="AP139" s="29">
        <f>H139*(1-1)</f>
        <v>0</v>
      </c>
      <c r="AQ139" s="31" t="s">
        <v>60</v>
      </c>
      <c r="AV139" s="29">
        <f>ROUND(AW139+AX139,2)</f>
        <v>0</v>
      </c>
      <c r="AW139" s="29">
        <f>ROUND(G139*AO139,2)</f>
        <v>0</v>
      </c>
      <c r="AX139" s="29">
        <f>ROUND(G139*AP139,2)</f>
        <v>0</v>
      </c>
      <c r="AY139" s="31" t="s">
        <v>61</v>
      </c>
      <c r="AZ139" s="31" t="s">
        <v>114</v>
      </c>
      <c r="BA139" s="12" t="s">
        <v>115</v>
      </c>
      <c r="BC139" s="29">
        <f>AW139+AX139</f>
        <v>0</v>
      </c>
      <c r="BD139" s="29">
        <f>H139/(100-BE139)*100</f>
        <v>0</v>
      </c>
      <c r="BE139" s="29">
        <v>0</v>
      </c>
      <c r="BF139" s="29">
        <f>O139</f>
        <v>1.17E-2</v>
      </c>
      <c r="BH139" s="29">
        <f>G139*AO139</f>
        <v>0</v>
      </c>
      <c r="BI139" s="29">
        <f>G139*AP139</f>
        <v>0</v>
      </c>
      <c r="BJ139" s="29">
        <f>G139*H139</f>
        <v>0</v>
      </c>
      <c r="BK139" s="31" t="s">
        <v>64</v>
      </c>
      <c r="BL139" s="29">
        <v>725</v>
      </c>
      <c r="BW139" s="29">
        <f>I139</f>
        <v>21</v>
      </c>
      <c r="BX139" s="4" t="s">
        <v>209</v>
      </c>
    </row>
    <row r="140" spans="1:76" ht="14.4" x14ac:dyDescent="0.3">
      <c r="A140" s="32"/>
      <c r="D140" s="33" t="s">
        <v>57</v>
      </c>
      <c r="E140" s="33" t="s">
        <v>52</v>
      </c>
      <c r="G140" s="34">
        <v>1</v>
      </c>
      <c r="P140" s="35"/>
    </row>
    <row r="141" spans="1:76" ht="26.4" x14ac:dyDescent="0.3">
      <c r="A141" s="2" t="s">
        <v>210</v>
      </c>
      <c r="B141" s="3" t="s">
        <v>110</v>
      </c>
      <c r="C141" s="3" t="s">
        <v>629</v>
      </c>
      <c r="D141" s="104" t="s">
        <v>685</v>
      </c>
      <c r="E141" s="101"/>
      <c r="F141" s="3" t="s">
        <v>59</v>
      </c>
      <c r="G141" s="29">
        <v>1</v>
      </c>
      <c r="H141" s="94"/>
      <c r="I141" s="30">
        <v>21</v>
      </c>
      <c r="J141" s="29">
        <f>ROUND(G141*AO141,2)</f>
        <v>0</v>
      </c>
      <c r="K141" s="29">
        <f>ROUND(G141*AP141,2)</f>
        <v>0</v>
      </c>
      <c r="L141" s="29">
        <f>ROUND(G141*H141,2)</f>
        <v>0</v>
      </c>
      <c r="M141" s="29">
        <f>L141*(1+BW141/100)</f>
        <v>0</v>
      </c>
      <c r="N141" s="29">
        <v>1.17E-2</v>
      </c>
      <c r="O141" s="29">
        <f>G141*N141</f>
        <v>1.17E-2</v>
      </c>
      <c r="P141" s="74"/>
      <c r="Z141" s="29">
        <f>ROUND(IF(AQ141="5",BJ141,0),2)</f>
        <v>0</v>
      </c>
      <c r="AB141" s="29">
        <f>ROUND(IF(AQ141="1",BH141,0),2)</f>
        <v>0</v>
      </c>
      <c r="AC141" s="29">
        <f>ROUND(IF(AQ141="1",BI141,0),2)</f>
        <v>0</v>
      </c>
      <c r="AD141" s="29">
        <f>ROUND(IF(AQ141="7",BH141,0),2)</f>
        <v>0</v>
      </c>
      <c r="AE141" s="29">
        <f>ROUND(IF(AQ141="7",BI141,0),2)</f>
        <v>0</v>
      </c>
      <c r="AF141" s="29">
        <f>ROUND(IF(AQ141="2",BH141,0),2)</f>
        <v>0</v>
      </c>
      <c r="AG141" s="29">
        <f>ROUND(IF(AQ141="2",BI141,0),2)</f>
        <v>0</v>
      </c>
      <c r="AH141" s="29">
        <f>ROUND(IF(AQ141="0",BJ141,0),2)</f>
        <v>0</v>
      </c>
      <c r="AI141" s="12" t="s">
        <v>110</v>
      </c>
      <c r="AJ141" s="29">
        <f>IF(AN141=0,L141,0)</f>
        <v>0</v>
      </c>
      <c r="AK141" s="29">
        <f>IF(AN141=12,L141,0)</f>
        <v>0</v>
      </c>
      <c r="AL141" s="29">
        <f>IF(AN141=21,L141,0)</f>
        <v>0</v>
      </c>
      <c r="AN141" s="29">
        <v>21</v>
      </c>
      <c r="AO141" s="29">
        <f>H141*1</f>
        <v>0</v>
      </c>
      <c r="AP141" s="29">
        <f>H141*(1-1)</f>
        <v>0</v>
      </c>
      <c r="AQ141" s="31" t="s">
        <v>60</v>
      </c>
      <c r="AV141" s="29">
        <f>ROUND(AW141+AX141,2)</f>
        <v>0</v>
      </c>
      <c r="AW141" s="29">
        <f>ROUND(G141*AO141,2)</f>
        <v>0</v>
      </c>
      <c r="AX141" s="29">
        <f>ROUND(G141*AP141,2)</f>
        <v>0</v>
      </c>
      <c r="AY141" s="31" t="s">
        <v>61</v>
      </c>
      <c r="AZ141" s="31" t="s">
        <v>114</v>
      </c>
      <c r="BA141" s="12" t="s">
        <v>115</v>
      </c>
      <c r="BC141" s="29">
        <f>AW141+AX141</f>
        <v>0</v>
      </c>
      <c r="BD141" s="29">
        <f>H141/(100-BE141)*100</f>
        <v>0</v>
      </c>
      <c r="BE141" s="29">
        <v>0</v>
      </c>
      <c r="BF141" s="29">
        <f>O141</f>
        <v>1.17E-2</v>
      </c>
      <c r="BH141" s="29">
        <f>G141*AO141</f>
        <v>0</v>
      </c>
      <c r="BI141" s="29">
        <f>G141*AP141</f>
        <v>0</v>
      </c>
      <c r="BJ141" s="29">
        <f>G141*H141</f>
        <v>0</v>
      </c>
      <c r="BK141" s="31" t="s">
        <v>64</v>
      </c>
      <c r="BL141" s="29">
        <v>725</v>
      </c>
      <c r="BW141" s="29">
        <f>I141</f>
        <v>21</v>
      </c>
      <c r="BX141" s="4" t="s">
        <v>211</v>
      </c>
    </row>
    <row r="142" spans="1:76" ht="14.4" x14ac:dyDescent="0.3">
      <c r="A142" s="32"/>
      <c r="D142" s="33" t="s">
        <v>57</v>
      </c>
      <c r="E142" s="33" t="s">
        <v>52</v>
      </c>
      <c r="G142" s="34">
        <v>1</v>
      </c>
      <c r="P142" s="35"/>
    </row>
    <row r="143" spans="1:76" ht="26.4" x14ac:dyDescent="0.3">
      <c r="A143" s="2" t="s">
        <v>212</v>
      </c>
      <c r="B143" s="3" t="s">
        <v>110</v>
      </c>
      <c r="C143" s="3" t="s">
        <v>630</v>
      </c>
      <c r="D143" s="104" t="s">
        <v>686</v>
      </c>
      <c r="E143" s="101"/>
      <c r="F143" s="3" t="s">
        <v>59</v>
      </c>
      <c r="G143" s="29">
        <v>1</v>
      </c>
      <c r="H143" s="94"/>
      <c r="I143" s="30">
        <v>21</v>
      </c>
      <c r="J143" s="29">
        <f>ROUND(G143*AO143,2)</f>
        <v>0</v>
      </c>
      <c r="K143" s="29">
        <f>ROUND(G143*AP143,2)</f>
        <v>0</v>
      </c>
      <c r="L143" s="29">
        <f>ROUND(G143*H143,2)</f>
        <v>0</v>
      </c>
      <c r="M143" s="29">
        <f>L143*(1+BW143/100)</f>
        <v>0</v>
      </c>
      <c r="N143" s="29">
        <v>1.17E-2</v>
      </c>
      <c r="O143" s="29">
        <f>G143*N143</f>
        <v>1.17E-2</v>
      </c>
      <c r="P143" s="74"/>
      <c r="Z143" s="29">
        <f>ROUND(IF(AQ143="5",BJ143,0),2)</f>
        <v>0</v>
      </c>
      <c r="AB143" s="29">
        <f>ROUND(IF(AQ143="1",BH143,0),2)</f>
        <v>0</v>
      </c>
      <c r="AC143" s="29">
        <f>ROUND(IF(AQ143="1",BI143,0),2)</f>
        <v>0</v>
      </c>
      <c r="AD143" s="29">
        <f>ROUND(IF(AQ143="7",BH143,0),2)</f>
        <v>0</v>
      </c>
      <c r="AE143" s="29">
        <f>ROUND(IF(AQ143="7",BI143,0),2)</f>
        <v>0</v>
      </c>
      <c r="AF143" s="29">
        <f>ROUND(IF(AQ143="2",BH143,0),2)</f>
        <v>0</v>
      </c>
      <c r="AG143" s="29">
        <f>ROUND(IF(AQ143="2",BI143,0),2)</f>
        <v>0</v>
      </c>
      <c r="AH143" s="29">
        <f>ROUND(IF(AQ143="0",BJ143,0),2)</f>
        <v>0</v>
      </c>
      <c r="AI143" s="12" t="s">
        <v>110</v>
      </c>
      <c r="AJ143" s="29">
        <f>IF(AN143=0,L143,0)</f>
        <v>0</v>
      </c>
      <c r="AK143" s="29">
        <f>IF(AN143=12,L143,0)</f>
        <v>0</v>
      </c>
      <c r="AL143" s="29">
        <f>IF(AN143=21,L143,0)</f>
        <v>0</v>
      </c>
      <c r="AN143" s="29">
        <v>21</v>
      </c>
      <c r="AO143" s="29">
        <f>H143*1</f>
        <v>0</v>
      </c>
      <c r="AP143" s="29">
        <f>H143*(1-1)</f>
        <v>0</v>
      </c>
      <c r="AQ143" s="31" t="s">
        <v>60</v>
      </c>
      <c r="AV143" s="29">
        <f>ROUND(AW143+AX143,2)</f>
        <v>0</v>
      </c>
      <c r="AW143" s="29">
        <f>ROUND(G143*AO143,2)</f>
        <v>0</v>
      </c>
      <c r="AX143" s="29">
        <f>ROUND(G143*AP143,2)</f>
        <v>0</v>
      </c>
      <c r="AY143" s="31" t="s">
        <v>61</v>
      </c>
      <c r="AZ143" s="31" t="s">
        <v>114</v>
      </c>
      <c r="BA143" s="12" t="s">
        <v>115</v>
      </c>
      <c r="BC143" s="29">
        <f>AW143+AX143</f>
        <v>0</v>
      </c>
      <c r="BD143" s="29">
        <f>H143/(100-BE143)*100</f>
        <v>0</v>
      </c>
      <c r="BE143" s="29">
        <v>0</v>
      </c>
      <c r="BF143" s="29">
        <f>O143</f>
        <v>1.17E-2</v>
      </c>
      <c r="BH143" s="29">
        <f>G143*AO143</f>
        <v>0</v>
      </c>
      <c r="BI143" s="29">
        <f>G143*AP143</f>
        <v>0</v>
      </c>
      <c r="BJ143" s="29">
        <f>G143*H143</f>
        <v>0</v>
      </c>
      <c r="BK143" s="31" t="s">
        <v>64</v>
      </c>
      <c r="BL143" s="29">
        <v>725</v>
      </c>
      <c r="BW143" s="29">
        <f>I143</f>
        <v>21</v>
      </c>
      <c r="BX143" s="4" t="s">
        <v>213</v>
      </c>
    </row>
    <row r="144" spans="1:76" ht="26.4" x14ac:dyDescent="0.3">
      <c r="A144" s="2" t="s">
        <v>214</v>
      </c>
      <c r="B144" s="3" t="s">
        <v>110</v>
      </c>
      <c r="C144" s="3" t="s">
        <v>631</v>
      </c>
      <c r="D144" s="104" t="s">
        <v>215</v>
      </c>
      <c r="E144" s="101"/>
      <c r="F144" s="3" t="s">
        <v>59</v>
      </c>
      <c r="G144" s="29">
        <v>1</v>
      </c>
      <c r="H144" s="94"/>
      <c r="I144" s="30">
        <v>21</v>
      </c>
      <c r="J144" s="29">
        <f>ROUND(G144*AO144,2)</f>
        <v>0</v>
      </c>
      <c r="K144" s="29">
        <f>ROUND(G144*AP144,2)</f>
        <v>0</v>
      </c>
      <c r="L144" s="29">
        <f>ROUND(G144*H144,2)</f>
        <v>0</v>
      </c>
      <c r="M144" s="29">
        <f>L144*(1+BW144/100)</f>
        <v>0</v>
      </c>
      <c r="N144" s="29">
        <v>1.17E-2</v>
      </c>
      <c r="O144" s="29">
        <f>G144*N144</f>
        <v>1.17E-2</v>
      </c>
      <c r="P144" s="74"/>
      <c r="Z144" s="29">
        <f>ROUND(IF(AQ144="5",BJ144,0),2)</f>
        <v>0</v>
      </c>
      <c r="AB144" s="29">
        <f>ROUND(IF(AQ144="1",BH144,0),2)</f>
        <v>0</v>
      </c>
      <c r="AC144" s="29">
        <f>ROUND(IF(AQ144="1",BI144,0),2)</f>
        <v>0</v>
      </c>
      <c r="AD144" s="29">
        <f>ROUND(IF(AQ144="7",BH144,0),2)</f>
        <v>0</v>
      </c>
      <c r="AE144" s="29">
        <f>ROUND(IF(AQ144="7",BI144,0),2)</f>
        <v>0</v>
      </c>
      <c r="AF144" s="29">
        <f>ROUND(IF(AQ144="2",BH144,0),2)</f>
        <v>0</v>
      </c>
      <c r="AG144" s="29">
        <f>ROUND(IF(AQ144="2",BI144,0),2)</f>
        <v>0</v>
      </c>
      <c r="AH144" s="29">
        <f>ROUND(IF(AQ144="0",BJ144,0),2)</f>
        <v>0</v>
      </c>
      <c r="AI144" s="12" t="s">
        <v>110</v>
      </c>
      <c r="AJ144" s="29">
        <f>IF(AN144=0,L144,0)</f>
        <v>0</v>
      </c>
      <c r="AK144" s="29">
        <f>IF(AN144=12,L144,0)</f>
        <v>0</v>
      </c>
      <c r="AL144" s="29">
        <f>IF(AN144=21,L144,0)</f>
        <v>0</v>
      </c>
      <c r="AN144" s="29">
        <v>21</v>
      </c>
      <c r="AO144" s="29">
        <f>H144*1</f>
        <v>0</v>
      </c>
      <c r="AP144" s="29">
        <f>H144*(1-1)</f>
        <v>0</v>
      </c>
      <c r="AQ144" s="31" t="s">
        <v>60</v>
      </c>
      <c r="AV144" s="29">
        <f>ROUND(AW144+AX144,2)</f>
        <v>0</v>
      </c>
      <c r="AW144" s="29">
        <f>ROUND(G144*AO144,2)</f>
        <v>0</v>
      </c>
      <c r="AX144" s="29">
        <f>ROUND(G144*AP144,2)</f>
        <v>0</v>
      </c>
      <c r="AY144" s="31" t="s">
        <v>61</v>
      </c>
      <c r="AZ144" s="31" t="s">
        <v>114</v>
      </c>
      <c r="BA144" s="12" t="s">
        <v>115</v>
      </c>
      <c r="BC144" s="29">
        <f>AW144+AX144</f>
        <v>0</v>
      </c>
      <c r="BD144" s="29">
        <f>H144/(100-BE144)*100</f>
        <v>0</v>
      </c>
      <c r="BE144" s="29">
        <v>0</v>
      </c>
      <c r="BF144" s="29">
        <f>O144</f>
        <v>1.17E-2</v>
      </c>
      <c r="BH144" s="29">
        <f>G144*AO144</f>
        <v>0</v>
      </c>
      <c r="BI144" s="29">
        <f>G144*AP144</f>
        <v>0</v>
      </c>
      <c r="BJ144" s="29">
        <f>G144*H144</f>
        <v>0</v>
      </c>
      <c r="BK144" s="31" t="s">
        <v>64</v>
      </c>
      <c r="BL144" s="29">
        <v>725</v>
      </c>
      <c r="BW144" s="29">
        <f>I144</f>
        <v>21</v>
      </c>
      <c r="BX144" s="4" t="s">
        <v>215</v>
      </c>
    </row>
    <row r="145" spans="1:76" ht="14.4" x14ac:dyDescent="0.3">
      <c r="A145" s="32"/>
      <c r="D145" s="33" t="s">
        <v>57</v>
      </c>
      <c r="E145" s="33" t="s">
        <v>52</v>
      </c>
      <c r="G145" s="34">
        <v>1</v>
      </c>
      <c r="P145" s="35"/>
    </row>
    <row r="146" spans="1:76" ht="26.4" x14ac:dyDescent="0.3">
      <c r="A146" s="2" t="s">
        <v>216</v>
      </c>
      <c r="B146" s="3" t="s">
        <v>110</v>
      </c>
      <c r="C146" s="3" t="s">
        <v>632</v>
      </c>
      <c r="D146" s="104" t="s">
        <v>687</v>
      </c>
      <c r="E146" s="101"/>
      <c r="F146" s="3" t="s">
        <v>59</v>
      </c>
      <c r="G146" s="29">
        <v>1</v>
      </c>
      <c r="H146" s="94"/>
      <c r="I146" s="30">
        <v>21</v>
      </c>
      <c r="J146" s="29">
        <f>ROUND(G146*AO146,2)</f>
        <v>0</v>
      </c>
      <c r="K146" s="29">
        <f>ROUND(G146*AP146,2)</f>
        <v>0</v>
      </c>
      <c r="L146" s="29">
        <f>ROUND(G146*H146,2)</f>
        <v>0</v>
      </c>
      <c r="M146" s="29">
        <f>L146*(1+BW146/100)</f>
        <v>0</v>
      </c>
      <c r="N146" s="29">
        <v>1.17E-2</v>
      </c>
      <c r="O146" s="29">
        <f>G146*N146</f>
        <v>1.17E-2</v>
      </c>
      <c r="P146" s="74"/>
      <c r="Z146" s="29">
        <f>ROUND(IF(AQ146="5",BJ146,0),2)</f>
        <v>0</v>
      </c>
      <c r="AB146" s="29">
        <f>ROUND(IF(AQ146="1",BH146,0),2)</f>
        <v>0</v>
      </c>
      <c r="AC146" s="29">
        <f>ROUND(IF(AQ146="1",BI146,0),2)</f>
        <v>0</v>
      </c>
      <c r="AD146" s="29">
        <f>ROUND(IF(AQ146="7",BH146,0),2)</f>
        <v>0</v>
      </c>
      <c r="AE146" s="29">
        <f>ROUND(IF(AQ146="7",BI146,0),2)</f>
        <v>0</v>
      </c>
      <c r="AF146" s="29">
        <f>ROUND(IF(AQ146="2",BH146,0),2)</f>
        <v>0</v>
      </c>
      <c r="AG146" s="29">
        <f>ROUND(IF(AQ146="2",BI146,0),2)</f>
        <v>0</v>
      </c>
      <c r="AH146" s="29">
        <f>ROUND(IF(AQ146="0",BJ146,0),2)</f>
        <v>0</v>
      </c>
      <c r="AI146" s="12" t="s">
        <v>110</v>
      </c>
      <c r="AJ146" s="29">
        <f>IF(AN146=0,L146,0)</f>
        <v>0</v>
      </c>
      <c r="AK146" s="29">
        <f>IF(AN146=12,L146,0)</f>
        <v>0</v>
      </c>
      <c r="AL146" s="29">
        <f>IF(AN146=21,L146,0)</f>
        <v>0</v>
      </c>
      <c r="AN146" s="29">
        <v>21</v>
      </c>
      <c r="AO146" s="29">
        <f>H146*1</f>
        <v>0</v>
      </c>
      <c r="AP146" s="29">
        <f>H146*(1-1)</f>
        <v>0</v>
      </c>
      <c r="AQ146" s="31" t="s">
        <v>60</v>
      </c>
      <c r="AV146" s="29">
        <f>ROUND(AW146+AX146,2)</f>
        <v>0</v>
      </c>
      <c r="AW146" s="29">
        <f>ROUND(G146*AO146,2)</f>
        <v>0</v>
      </c>
      <c r="AX146" s="29">
        <f>ROUND(G146*AP146,2)</f>
        <v>0</v>
      </c>
      <c r="AY146" s="31" t="s">
        <v>61</v>
      </c>
      <c r="AZ146" s="31" t="s">
        <v>114</v>
      </c>
      <c r="BA146" s="12" t="s">
        <v>115</v>
      </c>
      <c r="BC146" s="29">
        <f>AW146+AX146</f>
        <v>0</v>
      </c>
      <c r="BD146" s="29">
        <f>H146/(100-BE146)*100</f>
        <v>0</v>
      </c>
      <c r="BE146" s="29">
        <v>0</v>
      </c>
      <c r="BF146" s="29">
        <f>O146</f>
        <v>1.17E-2</v>
      </c>
      <c r="BH146" s="29">
        <f>G146*AO146</f>
        <v>0</v>
      </c>
      <c r="BI146" s="29">
        <f>G146*AP146</f>
        <v>0</v>
      </c>
      <c r="BJ146" s="29">
        <f>G146*H146</f>
        <v>0</v>
      </c>
      <c r="BK146" s="31" t="s">
        <v>64</v>
      </c>
      <c r="BL146" s="29">
        <v>725</v>
      </c>
      <c r="BW146" s="29">
        <f>I146</f>
        <v>21</v>
      </c>
      <c r="BX146" s="4" t="s">
        <v>217</v>
      </c>
    </row>
    <row r="147" spans="1:76" ht="14.4" x14ac:dyDescent="0.3">
      <c r="A147" s="32"/>
      <c r="D147" s="33" t="s">
        <v>57</v>
      </c>
      <c r="E147" s="33" t="s">
        <v>52</v>
      </c>
      <c r="G147" s="34">
        <v>1</v>
      </c>
      <c r="P147" s="35"/>
    </row>
    <row r="148" spans="1:76" ht="26.4" x14ac:dyDescent="0.3">
      <c r="A148" s="2" t="s">
        <v>218</v>
      </c>
      <c r="B148" s="3" t="s">
        <v>110</v>
      </c>
      <c r="C148" s="3" t="s">
        <v>633</v>
      </c>
      <c r="D148" s="104" t="s">
        <v>219</v>
      </c>
      <c r="E148" s="101"/>
      <c r="F148" s="3" t="s">
        <v>59</v>
      </c>
      <c r="G148" s="29">
        <v>1</v>
      </c>
      <c r="H148" s="94"/>
      <c r="I148" s="30">
        <v>21</v>
      </c>
      <c r="J148" s="29">
        <f>ROUND(G148*AO148,2)</f>
        <v>0</v>
      </c>
      <c r="K148" s="29">
        <f>ROUND(G148*AP148,2)</f>
        <v>0</v>
      </c>
      <c r="L148" s="29">
        <f>ROUND(G148*H148,2)</f>
        <v>0</v>
      </c>
      <c r="M148" s="29">
        <f>L148*(1+BW148/100)</f>
        <v>0</v>
      </c>
      <c r="N148" s="29">
        <v>1.17E-2</v>
      </c>
      <c r="O148" s="29">
        <f>G148*N148</f>
        <v>1.17E-2</v>
      </c>
      <c r="P148" s="74"/>
      <c r="Z148" s="29">
        <f>ROUND(IF(AQ148="5",BJ148,0),2)</f>
        <v>0</v>
      </c>
      <c r="AB148" s="29">
        <f>ROUND(IF(AQ148="1",BH148,0),2)</f>
        <v>0</v>
      </c>
      <c r="AC148" s="29">
        <f>ROUND(IF(AQ148="1",BI148,0),2)</f>
        <v>0</v>
      </c>
      <c r="AD148" s="29">
        <f>ROUND(IF(AQ148="7",BH148,0),2)</f>
        <v>0</v>
      </c>
      <c r="AE148" s="29">
        <f>ROUND(IF(AQ148="7",BI148,0),2)</f>
        <v>0</v>
      </c>
      <c r="AF148" s="29">
        <f>ROUND(IF(AQ148="2",BH148,0),2)</f>
        <v>0</v>
      </c>
      <c r="AG148" s="29">
        <f>ROUND(IF(AQ148="2",BI148,0),2)</f>
        <v>0</v>
      </c>
      <c r="AH148" s="29">
        <f>ROUND(IF(AQ148="0",BJ148,0),2)</f>
        <v>0</v>
      </c>
      <c r="AI148" s="12" t="s">
        <v>110</v>
      </c>
      <c r="AJ148" s="29">
        <f>IF(AN148=0,L148,0)</f>
        <v>0</v>
      </c>
      <c r="AK148" s="29">
        <f>IF(AN148=12,L148,0)</f>
        <v>0</v>
      </c>
      <c r="AL148" s="29">
        <f>IF(AN148=21,L148,0)</f>
        <v>0</v>
      </c>
      <c r="AN148" s="29">
        <v>21</v>
      </c>
      <c r="AO148" s="29">
        <f>H148*1</f>
        <v>0</v>
      </c>
      <c r="AP148" s="29">
        <f>H148*(1-1)</f>
        <v>0</v>
      </c>
      <c r="AQ148" s="31" t="s">
        <v>60</v>
      </c>
      <c r="AV148" s="29">
        <f>ROUND(AW148+AX148,2)</f>
        <v>0</v>
      </c>
      <c r="AW148" s="29">
        <f>ROUND(G148*AO148,2)</f>
        <v>0</v>
      </c>
      <c r="AX148" s="29">
        <f>ROUND(G148*AP148,2)</f>
        <v>0</v>
      </c>
      <c r="AY148" s="31" t="s">
        <v>61</v>
      </c>
      <c r="AZ148" s="31" t="s">
        <v>114</v>
      </c>
      <c r="BA148" s="12" t="s">
        <v>115</v>
      </c>
      <c r="BC148" s="29">
        <f>AW148+AX148</f>
        <v>0</v>
      </c>
      <c r="BD148" s="29">
        <f>H148/(100-BE148)*100</f>
        <v>0</v>
      </c>
      <c r="BE148" s="29">
        <v>0</v>
      </c>
      <c r="BF148" s="29">
        <f>O148</f>
        <v>1.17E-2</v>
      </c>
      <c r="BH148" s="29">
        <f>G148*AO148</f>
        <v>0</v>
      </c>
      <c r="BI148" s="29">
        <f>G148*AP148</f>
        <v>0</v>
      </c>
      <c r="BJ148" s="29">
        <f>G148*H148</f>
        <v>0</v>
      </c>
      <c r="BK148" s="31" t="s">
        <v>64</v>
      </c>
      <c r="BL148" s="29">
        <v>725</v>
      </c>
      <c r="BW148" s="29">
        <f>I148</f>
        <v>21</v>
      </c>
      <c r="BX148" s="4" t="s">
        <v>219</v>
      </c>
    </row>
    <row r="149" spans="1:76" ht="14.4" x14ac:dyDescent="0.3">
      <c r="A149" s="32"/>
      <c r="D149" s="33" t="s">
        <v>57</v>
      </c>
      <c r="E149" s="33" t="s">
        <v>52</v>
      </c>
      <c r="G149" s="34">
        <v>1</v>
      </c>
      <c r="P149" s="35"/>
    </row>
    <row r="150" spans="1:76" ht="14.4" x14ac:dyDescent="0.3">
      <c r="A150" s="2" t="s">
        <v>220</v>
      </c>
      <c r="B150" s="3" t="s">
        <v>110</v>
      </c>
      <c r="C150" s="3" t="s">
        <v>634</v>
      </c>
      <c r="D150" s="104" t="s">
        <v>221</v>
      </c>
      <c r="E150" s="101"/>
      <c r="F150" s="3" t="s">
        <v>59</v>
      </c>
      <c r="G150" s="29">
        <v>2</v>
      </c>
      <c r="H150" s="94"/>
      <c r="I150" s="30">
        <v>21</v>
      </c>
      <c r="J150" s="29">
        <f>ROUND(G150*AO150,2)</f>
        <v>0</v>
      </c>
      <c r="K150" s="29">
        <f>ROUND(G150*AP150,2)</f>
        <v>0</v>
      </c>
      <c r="L150" s="29">
        <f>ROUND(G150*H150,2)</f>
        <v>0</v>
      </c>
      <c r="M150" s="29">
        <f>L150*(1+BW150/100)</f>
        <v>0</v>
      </c>
      <c r="N150" s="29">
        <v>1.17E-2</v>
      </c>
      <c r="O150" s="29">
        <f>G150*N150</f>
        <v>2.3400000000000001E-2</v>
      </c>
      <c r="P150" s="74"/>
      <c r="Z150" s="29">
        <f>ROUND(IF(AQ150="5",BJ150,0),2)</f>
        <v>0</v>
      </c>
      <c r="AB150" s="29">
        <f>ROUND(IF(AQ150="1",BH150,0),2)</f>
        <v>0</v>
      </c>
      <c r="AC150" s="29">
        <f>ROUND(IF(AQ150="1",BI150,0),2)</f>
        <v>0</v>
      </c>
      <c r="AD150" s="29">
        <f>ROUND(IF(AQ150="7",BH150,0),2)</f>
        <v>0</v>
      </c>
      <c r="AE150" s="29">
        <f>ROUND(IF(AQ150="7",BI150,0),2)</f>
        <v>0</v>
      </c>
      <c r="AF150" s="29">
        <f>ROUND(IF(AQ150="2",BH150,0),2)</f>
        <v>0</v>
      </c>
      <c r="AG150" s="29">
        <f>ROUND(IF(AQ150="2",BI150,0),2)</f>
        <v>0</v>
      </c>
      <c r="AH150" s="29">
        <f>ROUND(IF(AQ150="0",BJ150,0),2)</f>
        <v>0</v>
      </c>
      <c r="AI150" s="12" t="s">
        <v>110</v>
      </c>
      <c r="AJ150" s="29">
        <f>IF(AN150=0,L150,0)</f>
        <v>0</v>
      </c>
      <c r="AK150" s="29">
        <f>IF(AN150=12,L150,0)</f>
        <v>0</v>
      </c>
      <c r="AL150" s="29">
        <f>IF(AN150=21,L150,0)</f>
        <v>0</v>
      </c>
      <c r="AN150" s="29">
        <v>21</v>
      </c>
      <c r="AO150" s="29">
        <f>H150*1</f>
        <v>0</v>
      </c>
      <c r="AP150" s="29">
        <f>H150*(1-1)</f>
        <v>0</v>
      </c>
      <c r="AQ150" s="31" t="s">
        <v>60</v>
      </c>
      <c r="AV150" s="29">
        <f>ROUND(AW150+AX150,2)</f>
        <v>0</v>
      </c>
      <c r="AW150" s="29">
        <f>ROUND(G150*AO150,2)</f>
        <v>0</v>
      </c>
      <c r="AX150" s="29">
        <f>ROUND(G150*AP150,2)</f>
        <v>0</v>
      </c>
      <c r="AY150" s="31" t="s">
        <v>61</v>
      </c>
      <c r="AZ150" s="31" t="s">
        <v>114</v>
      </c>
      <c r="BA150" s="12" t="s">
        <v>115</v>
      </c>
      <c r="BC150" s="29">
        <f>AW150+AX150</f>
        <v>0</v>
      </c>
      <c r="BD150" s="29">
        <f>H150/(100-BE150)*100</f>
        <v>0</v>
      </c>
      <c r="BE150" s="29">
        <v>0</v>
      </c>
      <c r="BF150" s="29">
        <f>O150</f>
        <v>2.3400000000000001E-2</v>
      </c>
      <c r="BH150" s="29">
        <f>G150*AO150</f>
        <v>0</v>
      </c>
      <c r="BI150" s="29">
        <f>G150*AP150</f>
        <v>0</v>
      </c>
      <c r="BJ150" s="29">
        <f>G150*H150</f>
        <v>0</v>
      </c>
      <c r="BK150" s="31" t="s">
        <v>64</v>
      </c>
      <c r="BL150" s="29">
        <v>725</v>
      </c>
      <c r="BW150" s="29">
        <f>I150</f>
        <v>21</v>
      </c>
      <c r="BX150" s="4" t="s">
        <v>221</v>
      </c>
    </row>
    <row r="151" spans="1:76" ht="26.4" x14ac:dyDescent="0.3">
      <c r="A151" s="2" t="s">
        <v>222</v>
      </c>
      <c r="B151" s="3" t="s">
        <v>110</v>
      </c>
      <c r="C151" s="3" t="s">
        <v>635</v>
      </c>
      <c r="D151" s="104" t="s">
        <v>223</v>
      </c>
      <c r="E151" s="101"/>
      <c r="F151" s="3" t="s">
        <v>59</v>
      </c>
      <c r="G151" s="29">
        <v>1</v>
      </c>
      <c r="H151" s="94"/>
      <c r="I151" s="30">
        <v>21</v>
      </c>
      <c r="J151" s="29">
        <f>ROUND(G151*AO151,2)</f>
        <v>0</v>
      </c>
      <c r="K151" s="29">
        <f>ROUND(G151*AP151,2)</f>
        <v>0</v>
      </c>
      <c r="L151" s="29">
        <f>ROUND(G151*H151,2)</f>
        <v>0</v>
      </c>
      <c r="M151" s="29">
        <f>L151*(1+BW151/100)</f>
        <v>0</v>
      </c>
      <c r="N151" s="29">
        <v>1.17E-2</v>
      </c>
      <c r="O151" s="29">
        <f>G151*N151</f>
        <v>1.17E-2</v>
      </c>
      <c r="P151" s="74"/>
      <c r="Z151" s="29">
        <f>ROUND(IF(AQ151="5",BJ151,0),2)</f>
        <v>0</v>
      </c>
      <c r="AB151" s="29">
        <f>ROUND(IF(AQ151="1",BH151,0),2)</f>
        <v>0</v>
      </c>
      <c r="AC151" s="29">
        <f>ROUND(IF(AQ151="1",BI151,0),2)</f>
        <v>0</v>
      </c>
      <c r="AD151" s="29">
        <f>ROUND(IF(AQ151="7",BH151,0),2)</f>
        <v>0</v>
      </c>
      <c r="AE151" s="29">
        <f>ROUND(IF(AQ151="7",BI151,0),2)</f>
        <v>0</v>
      </c>
      <c r="AF151" s="29">
        <f>ROUND(IF(AQ151="2",BH151,0),2)</f>
        <v>0</v>
      </c>
      <c r="AG151" s="29">
        <f>ROUND(IF(AQ151="2",BI151,0),2)</f>
        <v>0</v>
      </c>
      <c r="AH151" s="29">
        <f>ROUND(IF(AQ151="0",BJ151,0),2)</f>
        <v>0</v>
      </c>
      <c r="AI151" s="12" t="s">
        <v>110</v>
      </c>
      <c r="AJ151" s="29">
        <f>IF(AN151=0,L151,0)</f>
        <v>0</v>
      </c>
      <c r="AK151" s="29">
        <f>IF(AN151=12,L151,0)</f>
        <v>0</v>
      </c>
      <c r="AL151" s="29">
        <f>IF(AN151=21,L151,0)</f>
        <v>0</v>
      </c>
      <c r="AN151" s="29">
        <v>21</v>
      </c>
      <c r="AO151" s="29">
        <f>H151*1</f>
        <v>0</v>
      </c>
      <c r="AP151" s="29">
        <f>H151*(1-1)</f>
        <v>0</v>
      </c>
      <c r="AQ151" s="31" t="s">
        <v>60</v>
      </c>
      <c r="AV151" s="29">
        <f>ROUND(AW151+AX151,2)</f>
        <v>0</v>
      </c>
      <c r="AW151" s="29">
        <f>ROUND(G151*AO151,2)</f>
        <v>0</v>
      </c>
      <c r="AX151" s="29">
        <f>ROUND(G151*AP151,2)</f>
        <v>0</v>
      </c>
      <c r="AY151" s="31" t="s">
        <v>61</v>
      </c>
      <c r="AZ151" s="31" t="s">
        <v>114</v>
      </c>
      <c r="BA151" s="12" t="s">
        <v>115</v>
      </c>
      <c r="BC151" s="29">
        <f>AW151+AX151</f>
        <v>0</v>
      </c>
      <c r="BD151" s="29">
        <f>H151/(100-BE151)*100</f>
        <v>0</v>
      </c>
      <c r="BE151" s="29">
        <v>0</v>
      </c>
      <c r="BF151" s="29">
        <f>O151</f>
        <v>1.17E-2</v>
      </c>
      <c r="BH151" s="29">
        <f>G151*AO151</f>
        <v>0</v>
      </c>
      <c r="BI151" s="29">
        <f>G151*AP151</f>
        <v>0</v>
      </c>
      <c r="BJ151" s="29">
        <f>G151*H151</f>
        <v>0</v>
      </c>
      <c r="BK151" s="31" t="s">
        <v>64</v>
      </c>
      <c r="BL151" s="29">
        <v>725</v>
      </c>
      <c r="BW151" s="29">
        <f>I151</f>
        <v>21</v>
      </c>
      <c r="BX151" s="4" t="s">
        <v>223</v>
      </c>
    </row>
    <row r="152" spans="1:76" ht="14.4" x14ac:dyDescent="0.3">
      <c r="A152" s="32"/>
      <c r="D152" s="33" t="s">
        <v>57</v>
      </c>
      <c r="E152" s="33" t="s">
        <v>52</v>
      </c>
      <c r="G152" s="34">
        <v>1</v>
      </c>
      <c r="P152" s="35"/>
    </row>
    <row r="153" spans="1:76" ht="26.4" x14ac:dyDescent="0.3">
      <c r="A153" s="2" t="s">
        <v>224</v>
      </c>
      <c r="B153" s="3" t="s">
        <v>110</v>
      </c>
      <c r="C153" s="3" t="s">
        <v>636</v>
      </c>
      <c r="D153" s="104" t="s">
        <v>688</v>
      </c>
      <c r="E153" s="101"/>
      <c r="F153" s="3" t="s">
        <v>59</v>
      </c>
      <c r="G153" s="29">
        <v>1</v>
      </c>
      <c r="H153" s="94"/>
      <c r="I153" s="30">
        <v>21</v>
      </c>
      <c r="J153" s="29">
        <f>ROUND(G153*AO153,2)</f>
        <v>0</v>
      </c>
      <c r="K153" s="29">
        <f>ROUND(G153*AP153,2)</f>
        <v>0</v>
      </c>
      <c r="L153" s="29">
        <f>ROUND(G153*H153,2)</f>
        <v>0</v>
      </c>
      <c r="M153" s="29">
        <f>L153*(1+BW153/100)</f>
        <v>0</v>
      </c>
      <c r="N153" s="29">
        <v>1.17E-2</v>
      </c>
      <c r="O153" s="29">
        <f>G153*N153</f>
        <v>1.17E-2</v>
      </c>
      <c r="P153" s="74"/>
      <c r="Z153" s="29">
        <f>ROUND(IF(AQ153="5",BJ153,0),2)</f>
        <v>0</v>
      </c>
      <c r="AB153" s="29">
        <f>ROUND(IF(AQ153="1",BH153,0),2)</f>
        <v>0</v>
      </c>
      <c r="AC153" s="29">
        <f>ROUND(IF(AQ153="1",BI153,0),2)</f>
        <v>0</v>
      </c>
      <c r="AD153" s="29">
        <f>ROUND(IF(AQ153="7",BH153,0),2)</f>
        <v>0</v>
      </c>
      <c r="AE153" s="29">
        <f>ROUND(IF(AQ153="7",BI153,0),2)</f>
        <v>0</v>
      </c>
      <c r="AF153" s="29">
        <f>ROUND(IF(AQ153="2",BH153,0),2)</f>
        <v>0</v>
      </c>
      <c r="AG153" s="29">
        <f>ROUND(IF(AQ153="2",BI153,0),2)</f>
        <v>0</v>
      </c>
      <c r="AH153" s="29">
        <f>ROUND(IF(AQ153="0",BJ153,0),2)</f>
        <v>0</v>
      </c>
      <c r="AI153" s="12" t="s">
        <v>110</v>
      </c>
      <c r="AJ153" s="29">
        <f>IF(AN153=0,L153,0)</f>
        <v>0</v>
      </c>
      <c r="AK153" s="29">
        <f>IF(AN153=12,L153,0)</f>
        <v>0</v>
      </c>
      <c r="AL153" s="29">
        <f>IF(AN153=21,L153,0)</f>
        <v>0</v>
      </c>
      <c r="AN153" s="29">
        <v>21</v>
      </c>
      <c r="AO153" s="29">
        <f>H153*1</f>
        <v>0</v>
      </c>
      <c r="AP153" s="29">
        <f>H153*(1-1)</f>
        <v>0</v>
      </c>
      <c r="AQ153" s="31" t="s">
        <v>60</v>
      </c>
      <c r="AV153" s="29">
        <f>ROUND(AW153+AX153,2)</f>
        <v>0</v>
      </c>
      <c r="AW153" s="29">
        <f>ROUND(G153*AO153,2)</f>
        <v>0</v>
      </c>
      <c r="AX153" s="29">
        <f>ROUND(G153*AP153,2)</f>
        <v>0</v>
      </c>
      <c r="AY153" s="31" t="s">
        <v>61</v>
      </c>
      <c r="AZ153" s="31" t="s">
        <v>114</v>
      </c>
      <c r="BA153" s="12" t="s">
        <v>115</v>
      </c>
      <c r="BC153" s="29">
        <f>AW153+AX153</f>
        <v>0</v>
      </c>
      <c r="BD153" s="29">
        <f>H153/(100-BE153)*100</f>
        <v>0</v>
      </c>
      <c r="BE153" s="29">
        <v>0</v>
      </c>
      <c r="BF153" s="29">
        <f>O153</f>
        <v>1.17E-2</v>
      </c>
      <c r="BH153" s="29">
        <f>G153*AO153</f>
        <v>0</v>
      </c>
      <c r="BI153" s="29">
        <f>G153*AP153</f>
        <v>0</v>
      </c>
      <c r="BJ153" s="29">
        <f>G153*H153</f>
        <v>0</v>
      </c>
      <c r="BK153" s="31" t="s">
        <v>64</v>
      </c>
      <c r="BL153" s="29">
        <v>725</v>
      </c>
      <c r="BW153" s="29">
        <f>I153</f>
        <v>21</v>
      </c>
      <c r="BX153" s="4" t="s">
        <v>225</v>
      </c>
    </row>
    <row r="154" spans="1:76" ht="14.4" x14ac:dyDescent="0.3">
      <c r="A154" s="32"/>
      <c r="D154" s="33" t="s">
        <v>57</v>
      </c>
      <c r="E154" s="33" t="s">
        <v>52</v>
      </c>
      <c r="G154" s="34">
        <v>1</v>
      </c>
      <c r="P154" s="35"/>
    </row>
    <row r="155" spans="1:76" ht="14.4" x14ac:dyDescent="0.3">
      <c r="A155" s="2" t="s">
        <v>226</v>
      </c>
      <c r="B155" s="3" t="s">
        <v>110</v>
      </c>
      <c r="C155" s="3" t="s">
        <v>637</v>
      </c>
      <c r="D155" s="104" t="s">
        <v>227</v>
      </c>
      <c r="E155" s="101"/>
      <c r="F155" s="3" t="s">
        <v>59</v>
      </c>
      <c r="G155" s="29">
        <v>1</v>
      </c>
      <c r="H155" s="94"/>
      <c r="I155" s="30">
        <v>21</v>
      </c>
      <c r="J155" s="29">
        <f>ROUND(G155*AO155,2)</f>
        <v>0</v>
      </c>
      <c r="K155" s="29">
        <f>ROUND(G155*AP155,2)</f>
        <v>0</v>
      </c>
      <c r="L155" s="29">
        <f>ROUND(G155*H155,2)</f>
        <v>0</v>
      </c>
      <c r="M155" s="29">
        <f>L155*(1+BW155/100)</f>
        <v>0</v>
      </c>
      <c r="N155" s="29">
        <v>1.17E-2</v>
      </c>
      <c r="O155" s="29">
        <f>G155*N155</f>
        <v>1.17E-2</v>
      </c>
      <c r="P155" s="74"/>
      <c r="Z155" s="29">
        <f>ROUND(IF(AQ155="5",BJ155,0),2)</f>
        <v>0</v>
      </c>
      <c r="AB155" s="29">
        <f>ROUND(IF(AQ155="1",BH155,0),2)</f>
        <v>0</v>
      </c>
      <c r="AC155" s="29">
        <f>ROUND(IF(AQ155="1",BI155,0),2)</f>
        <v>0</v>
      </c>
      <c r="AD155" s="29">
        <f>ROUND(IF(AQ155="7",BH155,0),2)</f>
        <v>0</v>
      </c>
      <c r="AE155" s="29">
        <f>ROUND(IF(AQ155="7",BI155,0),2)</f>
        <v>0</v>
      </c>
      <c r="AF155" s="29">
        <f>ROUND(IF(AQ155="2",BH155,0),2)</f>
        <v>0</v>
      </c>
      <c r="AG155" s="29">
        <f>ROUND(IF(AQ155="2",BI155,0),2)</f>
        <v>0</v>
      </c>
      <c r="AH155" s="29">
        <f>ROUND(IF(AQ155="0",BJ155,0),2)</f>
        <v>0</v>
      </c>
      <c r="AI155" s="12" t="s">
        <v>110</v>
      </c>
      <c r="AJ155" s="29">
        <f>IF(AN155=0,L155,0)</f>
        <v>0</v>
      </c>
      <c r="AK155" s="29">
        <f>IF(AN155=12,L155,0)</f>
        <v>0</v>
      </c>
      <c r="AL155" s="29">
        <f>IF(AN155=21,L155,0)</f>
        <v>0</v>
      </c>
      <c r="AN155" s="29">
        <v>21</v>
      </c>
      <c r="AO155" s="29">
        <f>H155*1</f>
        <v>0</v>
      </c>
      <c r="AP155" s="29">
        <f>H155*(1-1)</f>
        <v>0</v>
      </c>
      <c r="AQ155" s="31" t="s">
        <v>60</v>
      </c>
      <c r="AV155" s="29">
        <f>ROUND(AW155+AX155,2)</f>
        <v>0</v>
      </c>
      <c r="AW155" s="29">
        <f>ROUND(G155*AO155,2)</f>
        <v>0</v>
      </c>
      <c r="AX155" s="29">
        <f>ROUND(G155*AP155,2)</f>
        <v>0</v>
      </c>
      <c r="AY155" s="31" t="s">
        <v>61</v>
      </c>
      <c r="AZ155" s="31" t="s">
        <v>114</v>
      </c>
      <c r="BA155" s="12" t="s">
        <v>115</v>
      </c>
      <c r="BC155" s="29">
        <f>AW155+AX155</f>
        <v>0</v>
      </c>
      <c r="BD155" s="29">
        <f>H155/(100-BE155)*100</f>
        <v>0</v>
      </c>
      <c r="BE155" s="29">
        <v>0</v>
      </c>
      <c r="BF155" s="29">
        <f>O155</f>
        <v>1.17E-2</v>
      </c>
      <c r="BH155" s="29">
        <f>G155*AO155</f>
        <v>0</v>
      </c>
      <c r="BI155" s="29">
        <f>G155*AP155</f>
        <v>0</v>
      </c>
      <c r="BJ155" s="29">
        <f>G155*H155</f>
        <v>0</v>
      </c>
      <c r="BK155" s="31" t="s">
        <v>64</v>
      </c>
      <c r="BL155" s="29">
        <v>725</v>
      </c>
      <c r="BW155" s="29">
        <f>I155</f>
        <v>21</v>
      </c>
      <c r="BX155" s="4" t="s">
        <v>227</v>
      </c>
    </row>
    <row r="156" spans="1:76" ht="14.4" x14ac:dyDescent="0.3">
      <c r="A156" s="32"/>
      <c r="D156" s="33" t="s">
        <v>57</v>
      </c>
      <c r="E156" s="33" t="s">
        <v>52</v>
      </c>
      <c r="G156" s="34">
        <v>1</v>
      </c>
      <c r="P156" s="35"/>
    </row>
    <row r="157" spans="1:76" ht="26.4" x14ac:dyDescent="0.3">
      <c r="A157" s="2" t="s">
        <v>228</v>
      </c>
      <c r="B157" s="3" t="s">
        <v>110</v>
      </c>
      <c r="C157" s="3" t="s">
        <v>638</v>
      </c>
      <c r="D157" s="104" t="s">
        <v>229</v>
      </c>
      <c r="E157" s="101"/>
      <c r="F157" s="3" t="s">
        <v>59</v>
      </c>
      <c r="G157" s="29">
        <v>1</v>
      </c>
      <c r="H157" s="94"/>
      <c r="I157" s="30">
        <v>21</v>
      </c>
      <c r="J157" s="29">
        <f>ROUND(G157*AO157,2)</f>
        <v>0</v>
      </c>
      <c r="K157" s="29">
        <f>ROUND(G157*AP157,2)</f>
        <v>0</v>
      </c>
      <c r="L157" s="29">
        <f>ROUND(G157*H157,2)</f>
        <v>0</v>
      </c>
      <c r="M157" s="29">
        <f>L157*(1+BW157/100)</f>
        <v>0</v>
      </c>
      <c r="N157" s="29">
        <v>1.17E-2</v>
      </c>
      <c r="O157" s="29">
        <f>G157*N157</f>
        <v>1.17E-2</v>
      </c>
      <c r="P157" s="74"/>
      <c r="Z157" s="29">
        <f>ROUND(IF(AQ157="5",BJ157,0),2)</f>
        <v>0</v>
      </c>
      <c r="AB157" s="29">
        <f>ROUND(IF(AQ157="1",BH157,0),2)</f>
        <v>0</v>
      </c>
      <c r="AC157" s="29">
        <f>ROUND(IF(AQ157="1",BI157,0),2)</f>
        <v>0</v>
      </c>
      <c r="AD157" s="29">
        <f>ROUND(IF(AQ157="7",BH157,0),2)</f>
        <v>0</v>
      </c>
      <c r="AE157" s="29">
        <f>ROUND(IF(AQ157="7",BI157,0),2)</f>
        <v>0</v>
      </c>
      <c r="AF157" s="29">
        <f>ROUND(IF(AQ157="2",BH157,0),2)</f>
        <v>0</v>
      </c>
      <c r="AG157" s="29">
        <f>ROUND(IF(AQ157="2",BI157,0),2)</f>
        <v>0</v>
      </c>
      <c r="AH157" s="29">
        <f>ROUND(IF(AQ157="0",BJ157,0),2)</f>
        <v>0</v>
      </c>
      <c r="AI157" s="12" t="s">
        <v>110</v>
      </c>
      <c r="AJ157" s="29">
        <f>IF(AN157=0,L157,0)</f>
        <v>0</v>
      </c>
      <c r="AK157" s="29">
        <f>IF(AN157=12,L157,0)</f>
        <v>0</v>
      </c>
      <c r="AL157" s="29">
        <f>IF(AN157=21,L157,0)</f>
        <v>0</v>
      </c>
      <c r="AN157" s="29">
        <v>21</v>
      </c>
      <c r="AO157" s="29">
        <f>H157*1</f>
        <v>0</v>
      </c>
      <c r="AP157" s="29">
        <f>H157*(1-1)</f>
        <v>0</v>
      </c>
      <c r="AQ157" s="31" t="s">
        <v>60</v>
      </c>
      <c r="AV157" s="29">
        <f>ROUND(AW157+AX157,2)</f>
        <v>0</v>
      </c>
      <c r="AW157" s="29">
        <f>ROUND(G157*AO157,2)</f>
        <v>0</v>
      </c>
      <c r="AX157" s="29">
        <f>ROUND(G157*AP157,2)</f>
        <v>0</v>
      </c>
      <c r="AY157" s="31" t="s">
        <v>61</v>
      </c>
      <c r="AZ157" s="31" t="s">
        <v>114</v>
      </c>
      <c r="BA157" s="12" t="s">
        <v>115</v>
      </c>
      <c r="BC157" s="29">
        <f>AW157+AX157</f>
        <v>0</v>
      </c>
      <c r="BD157" s="29">
        <f>H157/(100-BE157)*100</f>
        <v>0</v>
      </c>
      <c r="BE157" s="29">
        <v>0</v>
      </c>
      <c r="BF157" s="29">
        <f>O157</f>
        <v>1.17E-2</v>
      </c>
      <c r="BH157" s="29">
        <f>G157*AO157</f>
        <v>0</v>
      </c>
      <c r="BI157" s="29">
        <f>G157*AP157</f>
        <v>0</v>
      </c>
      <c r="BJ157" s="29">
        <f>G157*H157</f>
        <v>0</v>
      </c>
      <c r="BK157" s="31" t="s">
        <v>64</v>
      </c>
      <c r="BL157" s="29">
        <v>725</v>
      </c>
      <c r="BW157" s="29">
        <f>I157</f>
        <v>21</v>
      </c>
      <c r="BX157" s="4" t="s">
        <v>229</v>
      </c>
    </row>
    <row r="158" spans="1:76" ht="14.4" x14ac:dyDescent="0.3">
      <c r="A158" s="32"/>
      <c r="D158" s="33" t="s">
        <v>57</v>
      </c>
      <c r="E158" s="33" t="s">
        <v>52</v>
      </c>
      <c r="G158" s="34">
        <v>1</v>
      </c>
      <c r="P158" s="35"/>
    </row>
    <row r="159" spans="1:76" ht="40.799999999999997" customHeight="1" x14ac:dyDescent="0.3">
      <c r="A159" s="2" t="s">
        <v>230</v>
      </c>
      <c r="B159" s="3" t="s">
        <v>110</v>
      </c>
      <c r="C159" s="3" t="s">
        <v>639</v>
      </c>
      <c r="D159" s="104" t="s">
        <v>689</v>
      </c>
      <c r="E159" s="101"/>
      <c r="F159" s="3" t="s">
        <v>59</v>
      </c>
      <c r="G159" s="29">
        <v>1</v>
      </c>
      <c r="H159" s="94"/>
      <c r="I159" s="30">
        <v>21</v>
      </c>
      <c r="J159" s="29">
        <f>ROUND(G159*AO159,2)</f>
        <v>0</v>
      </c>
      <c r="K159" s="29">
        <f>ROUND(G159*AP159,2)</f>
        <v>0</v>
      </c>
      <c r="L159" s="29">
        <f>ROUND(G159*H159,2)</f>
        <v>0</v>
      </c>
      <c r="M159" s="29">
        <f>L159*(1+BW159/100)</f>
        <v>0</v>
      </c>
      <c r="N159" s="29">
        <v>1.17E-2</v>
      </c>
      <c r="O159" s="29">
        <f>G159*N159</f>
        <v>1.17E-2</v>
      </c>
      <c r="P159" s="74"/>
      <c r="Z159" s="29">
        <f>ROUND(IF(AQ159="5",BJ159,0),2)</f>
        <v>0</v>
      </c>
      <c r="AB159" s="29">
        <f>ROUND(IF(AQ159="1",BH159,0),2)</f>
        <v>0</v>
      </c>
      <c r="AC159" s="29">
        <f>ROUND(IF(AQ159="1",BI159,0),2)</f>
        <v>0</v>
      </c>
      <c r="AD159" s="29">
        <f>ROUND(IF(AQ159="7",BH159,0),2)</f>
        <v>0</v>
      </c>
      <c r="AE159" s="29">
        <f>ROUND(IF(AQ159="7",BI159,0),2)</f>
        <v>0</v>
      </c>
      <c r="AF159" s="29">
        <f>ROUND(IF(AQ159="2",BH159,0),2)</f>
        <v>0</v>
      </c>
      <c r="AG159" s="29">
        <f>ROUND(IF(AQ159="2",BI159,0),2)</f>
        <v>0</v>
      </c>
      <c r="AH159" s="29">
        <f>ROUND(IF(AQ159="0",BJ159,0),2)</f>
        <v>0</v>
      </c>
      <c r="AI159" s="12" t="s">
        <v>110</v>
      </c>
      <c r="AJ159" s="29">
        <f>IF(AN159=0,L159,0)</f>
        <v>0</v>
      </c>
      <c r="AK159" s="29">
        <f>IF(AN159=12,L159,0)</f>
        <v>0</v>
      </c>
      <c r="AL159" s="29">
        <f>IF(AN159=21,L159,0)</f>
        <v>0</v>
      </c>
      <c r="AN159" s="29">
        <v>21</v>
      </c>
      <c r="AO159" s="29">
        <f>H159*1</f>
        <v>0</v>
      </c>
      <c r="AP159" s="29">
        <f>H159*(1-1)</f>
        <v>0</v>
      </c>
      <c r="AQ159" s="31" t="s">
        <v>60</v>
      </c>
      <c r="AV159" s="29">
        <f>ROUND(AW159+AX159,2)</f>
        <v>0</v>
      </c>
      <c r="AW159" s="29">
        <f>ROUND(G159*AO159,2)</f>
        <v>0</v>
      </c>
      <c r="AX159" s="29">
        <f>ROUND(G159*AP159,2)</f>
        <v>0</v>
      </c>
      <c r="AY159" s="31" t="s">
        <v>61</v>
      </c>
      <c r="AZ159" s="31" t="s">
        <v>114</v>
      </c>
      <c r="BA159" s="12" t="s">
        <v>115</v>
      </c>
      <c r="BC159" s="29">
        <f>AW159+AX159</f>
        <v>0</v>
      </c>
      <c r="BD159" s="29">
        <f>H159/(100-BE159)*100</f>
        <v>0</v>
      </c>
      <c r="BE159" s="29">
        <v>0</v>
      </c>
      <c r="BF159" s="29">
        <f>O159</f>
        <v>1.17E-2</v>
      </c>
      <c r="BH159" s="29">
        <f>G159*AO159</f>
        <v>0</v>
      </c>
      <c r="BI159" s="29">
        <f>G159*AP159</f>
        <v>0</v>
      </c>
      <c r="BJ159" s="29">
        <f>G159*H159</f>
        <v>0</v>
      </c>
      <c r="BK159" s="31" t="s">
        <v>64</v>
      </c>
      <c r="BL159" s="29">
        <v>725</v>
      </c>
      <c r="BW159" s="29">
        <f>I159</f>
        <v>21</v>
      </c>
      <c r="BX159" s="4" t="s">
        <v>231</v>
      </c>
    </row>
    <row r="160" spans="1:76" ht="14.4" x14ac:dyDescent="0.3">
      <c r="A160" s="32"/>
      <c r="D160" s="33" t="s">
        <v>57</v>
      </c>
      <c r="E160" s="33" t="s">
        <v>52</v>
      </c>
      <c r="G160" s="34">
        <v>1</v>
      </c>
      <c r="P160" s="35"/>
    </row>
    <row r="161" spans="1:76" ht="26.4" x14ac:dyDescent="0.3">
      <c r="A161" s="2" t="s">
        <v>232</v>
      </c>
      <c r="B161" s="3" t="s">
        <v>110</v>
      </c>
      <c r="C161" s="3" t="s">
        <v>640</v>
      </c>
      <c r="D161" s="104" t="s">
        <v>233</v>
      </c>
      <c r="E161" s="101"/>
      <c r="F161" s="3" t="s">
        <v>59</v>
      </c>
      <c r="G161" s="29">
        <v>1</v>
      </c>
      <c r="H161" s="94"/>
      <c r="I161" s="30">
        <v>21</v>
      </c>
      <c r="J161" s="29">
        <f>ROUND(G161*AO161,2)</f>
        <v>0</v>
      </c>
      <c r="K161" s="29">
        <f>ROUND(G161*AP161,2)</f>
        <v>0</v>
      </c>
      <c r="L161" s="29">
        <f>ROUND(G161*H161,2)</f>
        <v>0</v>
      </c>
      <c r="M161" s="29">
        <f>L161*(1+BW161/100)</f>
        <v>0</v>
      </c>
      <c r="N161" s="29">
        <v>1.17E-2</v>
      </c>
      <c r="O161" s="29">
        <f>G161*N161</f>
        <v>1.17E-2</v>
      </c>
      <c r="P161" s="74"/>
      <c r="Z161" s="29">
        <f>ROUND(IF(AQ161="5",BJ161,0),2)</f>
        <v>0</v>
      </c>
      <c r="AB161" s="29">
        <f>ROUND(IF(AQ161="1",BH161,0),2)</f>
        <v>0</v>
      </c>
      <c r="AC161" s="29">
        <f>ROUND(IF(AQ161="1",BI161,0),2)</f>
        <v>0</v>
      </c>
      <c r="AD161" s="29">
        <f>ROUND(IF(AQ161="7",BH161,0),2)</f>
        <v>0</v>
      </c>
      <c r="AE161" s="29">
        <f>ROUND(IF(AQ161="7",BI161,0),2)</f>
        <v>0</v>
      </c>
      <c r="AF161" s="29">
        <f>ROUND(IF(AQ161="2",BH161,0),2)</f>
        <v>0</v>
      </c>
      <c r="AG161" s="29">
        <f>ROUND(IF(AQ161="2",BI161,0),2)</f>
        <v>0</v>
      </c>
      <c r="AH161" s="29">
        <f>ROUND(IF(AQ161="0",BJ161,0),2)</f>
        <v>0</v>
      </c>
      <c r="AI161" s="12" t="s">
        <v>110</v>
      </c>
      <c r="AJ161" s="29">
        <f>IF(AN161=0,L161,0)</f>
        <v>0</v>
      </c>
      <c r="AK161" s="29">
        <f>IF(AN161=12,L161,0)</f>
        <v>0</v>
      </c>
      <c r="AL161" s="29">
        <f>IF(AN161=21,L161,0)</f>
        <v>0</v>
      </c>
      <c r="AN161" s="29">
        <v>21</v>
      </c>
      <c r="AO161" s="29">
        <f>H161*1</f>
        <v>0</v>
      </c>
      <c r="AP161" s="29">
        <f>H161*(1-1)</f>
        <v>0</v>
      </c>
      <c r="AQ161" s="31" t="s">
        <v>60</v>
      </c>
      <c r="AV161" s="29">
        <f>ROUND(AW161+AX161,2)</f>
        <v>0</v>
      </c>
      <c r="AW161" s="29">
        <f>ROUND(G161*AO161,2)</f>
        <v>0</v>
      </c>
      <c r="AX161" s="29">
        <f>ROUND(G161*AP161,2)</f>
        <v>0</v>
      </c>
      <c r="AY161" s="31" t="s">
        <v>61</v>
      </c>
      <c r="AZ161" s="31" t="s">
        <v>114</v>
      </c>
      <c r="BA161" s="12" t="s">
        <v>115</v>
      </c>
      <c r="BC161" s="29">
        <f>AW161+AX161</f>
        <v>0</v>
      </c>
      <c r="BD161" s="29">
        <f>H161/(100-BE161)*100</f>
        <v>0</v>
      </c>
      <c r="BE161" s="29">
        <v>0</v>
      </c>
      <c r="BF161" s="29">
        <f>O161</f>
        <v>1.17E-2</v>
      </c>
      <c r="BH161" s="29">
        <f>G161*AO161</f>
        <v>0</v>
      </c>
      <c r="BI161" s="29">
        <f>G161*AP161</f>
        <v>0</v>
      </c>
      <c r="BJ161" s="29">
        <f>G161*H161</f>
        <v>0</v>
      </c>
      <c r="BK161" s="31" t="s">
        <v>64</v>
      </c>
      <c r="BL161" s="29">
        <v>725</v>
      </c>
      <c r="BW161" s="29">
        <f>I161</f>
        <v>21</v>
      </c>
      <c r="BX161" s="4" t="s">
        <v>233</v>
      </c>
    </row>
    <row r="162" spans="1:76" ht="14.4" x14ac:dyDescent="0.3">
      <c r="A162" s="32"/>
      <c r="D162" s="33" t="s">
        <v>57</v>
      </c>
      <c r="E162" s="33" t="s">
        <v>52</v>
      </c>
      <c r="G162" s="34">
        <v>1</v>
      </c>
      <c r="P162" s="35"/>
    </row>
    <row r="163" spans="1:76" ht="26.4" x14ac:dyDescent="0.3">
      <c r="A163" s="2" t="s">
        <v>234</v>
      </c>
      <c r="B163" s="3" t="s">
        <v>110</v>
      </c>
      <c r="C163" s="3" t="s">
        <v>641</v>
      </c>
      <c r="D163" s="104" t="s">
        <v>690</v>
      </c>
      <c r="E163" s="101"/>
      <c r="F163" s="3" t="s">
        <v>59</v>
      </c>
      <c r="G163" s="29">
        <v>1</v>
      </c>
      <c r="H163" s="94"/>
      <c r="I163" s="30">
        <v>21</v>
      </c>
      <c r="J163" s="29">
        <f>ROUND(G163*AO163,2)</f>
        <v>0</v>
      </c>
      <c r="K163" s="29">
        <f>ROUND(G163*AP163,2)</f>
        <v>0</v>
      </c>
      <c r="L163" s="29">
        <f>ROUND(G163*H163,2)</f>
        <v>0</v>
      </c>
      <c r="M163" s="29">
        <f>L163*(1+BW163/100)</f>
        <v>0</v>
      </c>
      <c r="N163" s="29">
        <v>1.17E-2</v>
      </c>
      <c r="O163" s="29">
        <f>G163*N163</f>
        <v>1.17E-2</v>
      </c>
      <c r="P163" s="74"/>
      <c r="Z163" s="29">
        <f>ROUND(IF(AQ163="5",BJ163,0),2)</f>
        <v>0</v>
      </c>
      <c r="AB163" s="29">
        <f>ROUND(IF(AQ163="1",BH163,0),2)</f>
        <v>0</v>
      </c>
      <c r="AC163" s="29">
        <f>ROUND(IF(AQ163="1",BI163,0),2)</f>
        <v>0</v>
      </c>
      <c r="AD163" s="29">
        <f>ROUND(IF(AQ163="7",BH163,0),2)</f>
        <v>0</v>
      </c>
      <c r="AE163" s="29">
        <f>ROUND(IF(AQ163="7",BI163,0),2)</f>
        <v>0</v>
      </c>
      <c r="AF163" s="29">
        <f>ROUND(IF(AQ163="2",BH163,0),2)</f>
        <v>0</v>
      </c>
      <c r="AG163" s="29">
        <f>ROUND(IF(AQ163="2",BI163,0),2)</f>
        <v>0</v>
      </c>
      <c r="AH163" s="29">
        <f>ROUND(IF(AQ163="0",BJ163,0),2)</f>
        <v>0</v>
      </c>
      <c r="AI163" s="12" t="s">
        <v>110</v>
      </c>
      <c r="AJ163" s="29">
        <f>IF(AN163=0,L163,0)</f>
        <v>0</v>
      </c>
      <c r="AK163" s="29">
        <f>IF(AN163=12,L163,0)</f>
        <v>0</v>
      </c>
      <c r="AL163" s="29">
        <f>IF(AN163=21,L163,0)</f>
        <v>0</v>
      </c>
      <c r="AN163" s="29">
        <v>21</v>
      </c>
      <c r="AO163" s="29">
        <f>H163*1</f>
        <v>0</v>
      </c>
      <c r="AP163" s="29">
        <f>H163*(1-1)</f>
        <v>0</v>
      </c>
      <c r="AQ163" s="31" t="s">
        <v>60</v>
      </c>
      <c r="AV163" s="29">
        <f>ROUND(AW163+AX163,2)</f>
        <v>0</v>
      </c>
      <c r="AW163" s="29">
        <f>ROUND(G163*AO163,2)</f>
        <v>0</v>
      </c>
      <c r="AX163" s="29">
        <f>ROUND(G163*AP163,2)</f>
        <v>0</v>
      </c>
      <c r="AY163" s="31" t="s">
        <v>61</v>
      </c>
      <c r="AZ163" s="31" t="s">
        <v>114</v>
      </c>
      <c r="BA163" s="12" t="s">
        <v>115</v>
      </c>
      <c r="BC163" s="29">
        <f>AW163+AX163</f>
        <v>0</v>
      </c>
      <c r="BD163" s="29">
        <f>H163/(100-BE163)*100</f>
        <v>0</v>
      </c>
      <c r="BE163" s="29">
        <v>0</v>
      </c>
      <c r="BF163" s="29">
        <f>O163</f>
        <v>1.17E-2</v>
      </c>
      <c r="BH163" s="29">
        <f>G163*AO163</f>
        <v>0</v>
      </c>
      <c r="BI163" s="29">
        <f>G163*AP163</f>
        <v>0</v>
      </c>
      <c r="BJ163" s="29">
        <f>G163*H163</f>
        <v>0</v>
      </c>
      <c r="BK163" s="31" t="s">
        <v>64</v>
      </c>
      <c r="BL163" s="29">
        <v>725</v>
      </c>
      <c r="BW163" s="29">
        <f>I163</f>
        <v>21</v>
      </c>
      <c r="BX163" s="4" t="s">
        <v>235</v>
      </c>
    </row>
    <row r="164" spans="1:76" ht="14.4" x14ac:dyDescent="0.3">
      <c r="A164" s="32"/>
      <c r="D164" s="33" t="s">
        <v>57</v>
      </c>
      <c r="E164" s="33" t="s">
        <v>52</v>
      </c>
      <c r="G164" s="34">
        <v>1</v>
      </c>
      <c r="P164" s="35"/>
    </row>
    <row r="165" spans="1:76" ht="26.4" x14ac:dyDescent="0.3">
      <c r="A165" s="2" t="s">
        <v>236</v>
      </c>
      <c r="B165" s="3" t="s">
        <v>110</v>
      </c>
      <c r="C165" s="3" t="s">
        <v>642</v>
      </c>
      <c r="D165" s="104" t="s">
        <v>691</v>
      </c>
      <c r="E165" s="101"/>
      <c r="F165" s="3" t="s">
        <v>59</v>
      </c>
      <c r="G165" s="29">
        <v>1</v>
      </c>
      <c r="H165" s="94"/>
      <c r="I165" s="30">
        <v>21</v>
      </c>
      <c r="J165" s="29">
        <f>ROUND(G165*AO165,2)</f>
        <v>0</v>
      </c>
      <c r="K165" s="29">
        <f>ROUND(G165*AP165,2)</f>
        <v>0</v>
      </c>
      <c r="L165" s="29">
        <f>ROUND(G165*H165,2)</f>
        <v>0</v>
      </c>
      <c r="M165" s="29">
        <f>L165*(1+BW165/100)</f>
        <v>0</v>
      </c>
      <c r="N165" s="29">
        <v>1.17E-2</v>
      </c>
      <c r="O165" s="29">
        <f>G165*N165</f>
        <v>1.17E-2</v>
      </c>
      <c r="P165" s="74"/>
      <c r="Z165" s="29">
        <f>ROUND(IF(AQ165="5",BJ165,0),2)</f>
        <v>0</v>
      </c>
      <c r="AB165" s="29">
        <f>ROUND(IF(AQ165="1",BH165,0),2)</f>
        <v>0</v>
      </c>
      <c r="AC165" s="29">
        <f>ROUND(IF(AQ165="1",BI165,0),2)</f>
        <v>0</v>
      </c>
      <c r="AD165" s="29">
        <f>ROUND(IF(AQ165="7",BH165,0),2)</f>
        <v>0</v>
      </c>
      <c r="AE165" s="29">
        <f>ROUND(IF(AQ165="7",BI165,0),2)</f>
        <v>0</v>
      </c>
      <c r="AF165" s="29">
        <f>ROUND(IF(AQ165="2",BH165,0),2)</f>
        <v>0</v>
      </c>
      <c r="AG165" s="29">
        <f>ROUND(IF(AQ165="2",BI165,0),2)</f>
        <v>0</v>
      </c>
      <c r="AH165" s="29">
        <f>ROUND(IF(AQ165="0",BJ165,0),2)</f>
        <v>0</v>
      </c>
      <c r="AI165" s="12" t="s">
        <v>110</v>
      </c>
      <c r="AJ165" s="29">
        <f>IF(AN165=0,L165,0)</f>
        <v>0</v>
      </c>
      <c r="AK165" s="29">
        <f>IF(AN165=12,L165,0)</f>
        <v>0</v>
      </c>
      <c r="AL165" s="29">
        <f>IF(AN165=21,L165,0)</f>
        <v>0</v>
      </c>
      <c r="AN165" s="29">
        <v>21</v>
      </c>
      <c r="AO165" s="29">
        <f>H165*1</f>
        <v>0</v>
      </c>
      <c r="AP165" s="29">
        <f>H165*(1-1)</f>
        <v>0</v>
      </c>
      <c r="AQ165" s="31" t="s">
        <v>60</v>
      </c>
      <c r="AV165" s="29">
        <f>ROUND(AW165+AX165,2)</f>
        <v>0</v>
      </c>
      <c r="AW165" s="29">
        <f>ROUND(G165*AO165,2)</f>
        <v>0</v>
      </c>
      <c r="AX165" s="29">
        <f>ROUND(G165*AP165,2)</f>
        <v>0</v>
      </c>
      <c r="AY165" s="31" t="s">
        <v>61</v>
      </c>
      <c r="AZ165" s="31" t="s">
        <v>114</v>
      </c>
      <c r="BA165" s="12" t="s">
        <v>115</v>
      </c>
      <c r="BC165" s="29">
        <f>AW165+AX165</f>
        <v>0</v>
      </c>
      <c r="BD165" s="29">
        <f>H165/(100-BE165)*100</f>
        <v>0</v>
      </c>
      <c r="BE165" s="29">
        <v>0</v>
      </c>
      <c r="BF165" s="29">
        <f>O165</f>
        <v>1.17E-2</v>
      </c>
      <c r="BH165" s="29">
        <f>G165*AO165</f>
        <v>0</v>
      </c>
      <c r="BI165" s="29">
        <f>G165*AP165</f>
        <v>0</v>
      </c>
      <c r="BJ165" s="29">
        <f>G165*H165</f>
        <v>0</v>
      </c>
      <c r="BK165" s="31" t="s">
        <v>64</v>
      </c>
      <c r="BL165" s="29">
        <v>725</v>
      </c>
      <c r="BW165" s="29">
        <f>I165</f>
        <v>21</v>
      </c>
      <c r="BX165" s="4" t="s">
        <v>237</v>
      </c>
    </row>
    <row r="166" spans="1:76" ht="26.4" x14ac:dyDescent="0.3">
      <c r="A166" s="2" t="s">
        <v>238</v>
      </c>
      <c r="B166" s="3" t="s">
        <v>110</v>
      </c>
      <c r="C166" s="3" t="s">
        <v>643</v>
      </c>
      <c r="D166" s="104" t="s">
        <v>239</v>
      </c>
      <c r="E166" s="101"/>
      <c r="F166" s="3" t="s">
        <v>59</v>
      </c>
      <c r="G166" s="29">
        <v>1</v>
      </c>
      <c r="H166" s="94"/>
      <c r="I166" s="30">
        <v>21</v>
      </c>
      <c r="J166" s="29">
        <f>ROUND(G166*AO166,2)</f>
        <v>0</v>
      </c>
      <c r="K166" s="29">
        <f>ROUND(G166*AP166,2)</f>
        <v>0</v>
      </c>
      <c r="L166" s="29">
        <f>ROUND(G166*H166,2)</f>
        <v>0</v>
      </c>
      <c r="M166" s="29">
        <f>L166*(1+BW166/100)</f>
        <v>0</v>
      </c>
      <c r="N166" s="29">
        <v>1.17E-2</v>
      </c>
      <c r="O166" s="29">
        <f>G166*N166</f>
        <v>1.17E-2</v>
      </c>
      <c r="P166" s="74"/>
      <c r="Z166" s="29">
        <f>ROUND(IF(AQ166="5",BJ166,0),2)</f>
        <v>0</v>
      </c>
      <c r="AB166" s="29">
        <f>ROUND(IF(AQ166="1",BH166,0),2)</f>
        <v>0</v>
      </c>
      <c r="AC166" s="29">
        <f>ROUND(IF(AQ166="1",BI166,0),2)</f>
        <v>0</v>
      </c>
      <c r="AD166" s="29">
        <f>ROUND(IF(AQ166="7",BH166,0),2)</f>
        <v>0</v>
      </c>
      <c r="AE166" s="29">
        <f>ROUND(IF(AQ166="7",BI166,0),2)</f>
        <v>0</v>
      </c>
      <c r="AF166" s="29">
        <f>ROUND(IF(AQ166="2",BH166,0),2)</f>
        <v>0</v>
      </c>
      <c r="AG166" s="29">
        <f>ROUND(IF(AQ166="2",BI166,0),2)</f>
        <v>0</v>
      </c>
      <c r="AH166" s="29">
        <f>ROUND(IF(AQ166="0",BJ166,0),2)</f>
        <v>0</v>
      </c>
      <c r="AI166" s="12" t="s">
        <v>110</v>
      </c>
      <c r="AJ166" s="29">
        <f>IF(AN166=0,L166,0)</f>
        <v>0</v>
      </c>
      <c r="AK166" s="29">
        <f>IF(AN166=12,L166,0)</f>
        <v>0</v>
      </c>
      <c r="AL166" s="29">
        <f>IF(AN166=21,L166,0)</f>
        <v>0</v>
      </c>
      <c r="AN166" s="29">
        <v>21</v>
      </c>
      <c r="AO166" s="29">
        <f>H166*1</f>
        <v>0</v>
      </c>
      <c r="AP166" s="29">
        <f>H166*(1-1)</f>
        <v>0</v>
      </c>
      <c r="AQ166" s="31" t="s">
        <v>60</v>
      </c>
      <c r="AV166" s="29">
        <f>ROUND(AW166+AX166,2)</f>
        <v>0</v>
      </c>
      <c r="AW166" s="29">
        <f>ROUND(G166*AO166,2)</f>
        <v>0</v>
      </c>
      <c r="AX166" s="29">
        <f>ROUND(G166*AP166,2)</f>
        <v>0</v>
      </c>
      <c r="AY166" s="31" t="s">
        <v>61</v>
      </c>
      <c r="AZ166" s="31" t="s">
        <v>114</v>
      </c>
      <c r="BA166" s="12" t="s">
        <v>115</v>
      </c>
      <c r="BC166" s="29">
        <f>AW166+AX166</f>
        <v>0</v>
      </c>
      <c r="BD166" s="29">
        <f>H166/(100-BE166)*100</f>
        <v>0</v>
      </c>
      <c r="BE166" s="29">
        <v>0</v>
      </c>
      <c r="BF166" s="29">
        <f>O166</f>
        <v>1.17E-2</v>
      </c>
      <c r="BH166" s="29">
        <f>G166*AO166</f>
        <v>0</v>
      </c>
      <c r="BI166" s="29">
        <f>G166*AP166</f>
        <v>0</v>
      </c>
      <c r="BJ166" s="29">
        <f>G166*H166</f>
        <v>0</v>
      </c>
      <c r="BK166" s="31" t="s">
        <v>64</v>
      </c>
      <c r="BL166" s="29">
        <v>725</v>
      </c>
      <c r="BW166" s="29">
        <f>I166</f>
        <v>21</v>
      </c>
      <c r="BX166" s="4" t="s">
        <v>239</v>
      </c>
    </row>
    <row r="167" spans="1:76" ht="14.4" x14ac:dyDescent="0.3">
      <c r="A167" s="32"/>
      <c r="D167" s="33" t="s">
        <v>57</v>
      </c>
      <c r="E167" s="33" t="s">
        <v>52</v>
      </c>
      <c r="G167" s="34">
        <v>1</v>
      </c>
      <c r="P167" s="35"/>
    </row>
    <row r="168" spans="1:76" ht="14.4" x14ac:dyDescent="0.3">
      <c r="A168" s="2" t="s">
        <v>240</v>
      </c>
      <c r="B168" s="3" t="s">
        <v>110</v>
      </c>
      <c r="C168" s="3" t="s">
        <v>644</v>
      </c>
      <c r="D168" s="104" t="s">
        <v>241</v>
      </c>
      <c r="E168" s="101"/>
      <c r="F168" s="3" t="s">
        <v>59</v>
      </c>
      <c r="G168" s="29">
        <v>1</v>
      </c>
      <c r="H168" s="94"/>
      <c r="I168" s="30">
        <v>21</v>
      </c>
      <c r="J168" s="29">
        <f>ROUND(G168*AO168,2)</f>
        <v>0</v>
      </c>
      <c r="K168" s="29">
        <f>ROUND(G168*AP168,2)</f>
        <v>0</v>
      </c>
      <c r="L168" s="29">
        <f>ROUND(G168*H168,2)</f>
        <v>0</v>
      </c>
      <c r="M168" s="29">
        <f>L168*(1+BW168/100)</f>
        <v>0</v>
      </c>
      <c r="N168" s="29">
        <v>1.17E-2</v>
      </c>
      <c r="O168" s="29">
        <f>G168*N168</f>
        <v>1.17E-2</v>
      </c>
      <c r="P168" s="74"/>
      <c r="Z168" s="29">
        <f>ROUND(IF(AQ168="5",BJ168,0),2)</f>
        <v>0</v>
      </c>
      <c r="AB168" s="29">
        <f>ROUND(IF(AQ168="1",BH168,0),2)</f>
        <v>0</v>
      </c>
      <c r="AC168" s="29">
        <f>ROUND(IF(AQ168="1",BI168,0),2)</f>
        <v>0</v>
      </c>
      <c r="AD168" s="29">
        <f>ROUND(IF(AQ168="7",BH168,0),2)</f>
        <v>0</v>
      </c>
      <c r="AE168" s="29">
        <f>ROUND(IF(AQ168="7",BI168,0),2)</f>
        <v>0</v>
      </c>
      <c r="AF168" s="29">
        <f>ROUND(IF(AQ168="2",BH168,0),2)</f>
        <v>0</v>
      </c>
      <c r="AG168" s="29">
        <f>ROUND(IF(AQ168="2",BI168,0),2)</f>
        <v>0</v>
      </c>
      <c r="AH168" s="29">
        <f>ROUND(IF(AQ168="0",BJ168,0),2)</f>
        <v>0</v>
      </c>
      <c r="AI168" s="12" t="s">
        <v>110</v>
      </c>
      <c r="AJ168" s="29">
        <f>IF(AN168=0,L168,0)</f>
        <v>0</v>
      </c>
      <c r="AK168" s="29">
        <f>IF(AN168=12,L168,0)</f>
        <v>0</v>
      </c>
      <c r="AL168" s="29">
        <f>IF(AN168=21,L168,0)</f>
        <v>0</v>
      </c>
      <c r="AN168" s="29">
        <v>21</v>
      </c>
      <c r="AO168" s="29">
        <f>H168*1</f>
        <v>0</v>
      </c>
      <c r="AP168" s="29">
        <f>H168*(1-1)</f>
        <v>0</v>
      </c>
      <c r="AQ168" s="31" t="s">
        <v>60</v>
      </c>
      <c r="AV168" s="29">
        <f>ROUND(AW168+AX168,2)</f>
        <v>0</v>
      </c>
      <c r="AW168" s="29">
        <f>ROUND(G168*AO168,2)</f>
        <v>0</v>
      </c>
      <c r="AX168" s="29">
        <f>ROUND(G168*AP168,2)</f>
        <v>0</v>
      </c>
      <c r="AY168" s="31" t="s">
        <v>61</v>
      </c>
      <c r="AZ168" s="31" t="s">
        <v>114</v>
      </c>
      <c r="BA168" s="12" t="s">
        <v>115</v>
      </c>
      <c r="BC168" s="29">
        <f>AW168+AX168</f>
        <v>0</v>
      </c>
      <c r="BD168" s="29">
        <f>H168/(100-BE168)*100</f>
        <v>0</v>
      </c>
      <c r="BE168" s="29">
        <v>0</v>
      </c>
      <c r="BF168" s="29">
        <f>O168</f>
        <v>1.17E-2</v>
      </c>
      <c r="BH168" s="29">
        <f>G168*AO168</f>
        <v>0</v>
      </c>
      <c r="BI168" s="29">
        <f>G168*AP168</f>
        <v>0</v>
      </c>
      <c r="BJ168" s="29">
        <f>G168*H168</f>
        <v>0</v>
      </c>
      <c r="BK168" s="31" t="s">
        <v>64</v>
      </c>
      <c r="BL168" s="29">
        <v>725</v>
      </c>
      <c r="BW168" s="29">
        <f>I168</f>
        <v>21</v>
      </c>
      <c r="BX168" s="4" t="s">
        <v>241</v>
      </c>
    </row>
    <row r="169" spans="1:76" ht="14.4" x14ac:dyDescent="0.3">
      <c r="A169" s="32"/>
      <c r="D169" s="33" t="s">
        <v>57</v>
      </c>
      <c r="E169" s="33" t="s">
        <v>52</v>
      </c>
      <c r="G169" s="34">
        <v>1</v>
      </c>
      <c r="P169" s="35"/>
    </row>
    <row r="170" spans="1:76" ht="26.4" x14ac:dyDescent="0.3">
      <c r="A170" s="2" t="s">
        <v>242</v>
      </c>
      <c r="B170" s="3" t="s">
        <v>110</v>
      </c>
      <c r="C170" s="3" t="s">
        <v>645</v>
      </c>
      <c r="D170" s="104" t="s">
        <v>692</v>
      </c>
      <c r="E170" s="101"/>
      <c r="F170" s="3" t="s">
        <v>59</v>
      </c>
      <c r="G170" s="29">
        <v>1</v>
      </c>
      <c r="H170" s="94"/>
      <c r="I170" s="30">
        <v>21</v>
      </c>
      <c r="J170" s="29">
        <f>ROUND(G170*AO170,2)</f>
        <v>0</v>
      </c>
      <c r="K170" s="29">
        <f>ROUND(G170*AP170,2)</f>
        <v>0</v>
      </c>
      <c r="L170" s="29">
        <f>ROUND(G170*H170,2)</f>
        <v>0</v>
      </c>
      <c r="M170" s="29">
        <f>L170*(1+BW170/100)</f>
        <v>0</v>
      </c>
      <c r="N170" s="29">
        <v>1.17E-2</v>
      </c>
      <c r="O170" s="29">
        <f>G170*N170</f>
        <v>1.17E-2</v>
      </c>
      <c r="P170" s="74"/>
      <c r="Z170" s="29">
        <f>ROUND(IF(AQ170="5",BJ170,0),2)</f>
        <v>0</v>
      </c>
      <c r="AB170" s="29">
        <f>ROUND(IF(AQ170="1",BH170,0),2)</f>
        <v>0</v>
      </c>
      <c r="AC170" s="29">
        <f>ROUND(IF(AQ170="1",BI170,0),2)</f>
        <v>0</v>
      </c>
      <c r="AD170" s="29">
        <f>ROUND(IF(AQ170="7",BH170,0),2)</f>
        <v>0</v>
      </c>
      <c r="AE170" s="29">
        <f>ROUND(IF(AQ170="7",BI170,0),2)</f>
        <v>0</v>
      </c>
      <c r="AF170" s="29">
        <f>ROUND(IF(AQ170="2",BH170,0),2)</f>
        <v>0</v>
      </c>
      <c r="AG170" s="29">
        <f>ROUND(IF(AQ170="2",BI170,0),2)</f>
        <v>0</v>
      </c>
      <c r="AH170" s="29">
        <f>ROUND(IF(AQ170="0",BJ170,0),2)</f>
        <v>0</v>
      </c>
      <c r="AI170" s="12" t="s">
        <v>110</v>
      </c>
      <c r="AJ170" s="29">
        <f>IF(AN170=0,L170,0)</f>
        <v>0</v>
      </c>
      <c r="AK170" s="29">
        <f>IF(AN170=12,L170,0)</f>
        <v>0</v>
      </c>
      <c r="AL170" s="29">
        <f>IF(AN170=21,L170,0)</f>
        <v>0</v>
      </c>
      <c r="AN170" s="29">
        <v>21</v>
      </c>
      <c r="AO170" s="29">
        <f>H170*1</f>
        <v>0</v>
      </c>
      <c r="AP170" s="29">
        <f>H170*(1-1)</f>
        <v>0</v>
      </c>
      <c r="AQ170" s="31" t="s">
        <v>60</v>
      </c>
      <c r="AV170" s="29">
        <f>ROUND(AW170+AX170,2)</f>
        <v>0</v>
      </c>
      <c r="AW170" s="29">
        <f>ROUND(G170*AO170,2)</f>
        <v>0</v>
      </c>
      <c r="AX170" s="29">
        <f>ROUND(G170*AP170,2)</f>
        <v>0</v>
      </c>
      <c r="AY170" s="31" t="s">
        <v>61</v>
      </c>
      <c r="AZ170" s="31" t="s">
        <v>114</v>
      </c>
      <c r="BA170" s="12" t="s">
        <v>115</v>
      </c>
      <c r="BC170" s="29">
        <f>AW170+AX170</f>
        <v>0</v>
      </c>
      <c r="BD170" s="29">
        <f>H170/(100-BE170)*100</f>
        <v>0</v>
      </c>
      <c r="BE170" s="29">
        <v>0</v>
      </c>
      <c r="BF170" s="29">
        <f>O170</f>
        <v>1.17E-2</v>
      </c>
      <c r="BH170" s="29">
        <f>G170*AO170</f>
        <v>0</v>
      </c>
      <c r="BI170" s="29">
        <f>G170*AP170</f>
        <v>0</v>
      </c>
      <c r="BJ170" s="29">
        <f>G170*H170</f>
        <v>0</v>
      </c>
      <c r="BK170" s="31" t="s">
        <v>64</v>
      </c>
      <c r="BL170" s="29">
        <v>725</v>
      </c>
      <c r="BW170" s="29">
        <f>I170</f>
        <v>21</v>
      </c>
      <c r="BX170" s="4" t="s">
        <v>243</v>
      </c>
    </row>
    <row r="171" spans="1:76" ht="14.4" x14ac:dyDescent="0.3">
      <c r="A171" s="2" t="s">
        <v>244</v>
      </c>
      <c r="B171" s="3" t="s">
        <v>110</v>
      </c>
      <c r="C171" s="3" t="s">
        <v>646</v>
      </c>
      <c r="D171" s="104" t="s">
        <v>131</v>
      </c>
      <c r="E171" s="101"/>
      <c r="F171" s="3" t="s">
        <v>59</v>
      </c>
      <c r="G171" s="29">
        <v>1</v>
      </c>
      <c r="H171" s="94"/>
      <c r="I171" s="30">
        <v>21</v>
      </c>
      <c r="J171" s="29">
        <f>ROUND(G171*AO171,2)</f>
        <v>0</v>
      </c>
      <c r="K171" s="29">
        <f>ROUND(G171*AP171,2)</f>
        <v>0</v>
      </c>
      <c r="L171" s="29">
        <f>ROUND(G171*H171,2)</f>
        <v>0</v>
      </c>
      <c r="M171" s="29">
        <f>L171*(1+BW171/100)</f>
        <v>0</v>
      </c>
      <c r="N171" s="29">
        <v>1.17E-2</v>
      </c>
      <c r="O171" s="29">
        <f>G171*N171</f>
        <v>1.17E-2</v>
      </c>
      <c r="P171" s="74"/>
      <c r="Z171" s="29">
        <f>ROUND(IF(AQ171="5",BJ171,0),2)</f>
        <v>0</v>
      </c>
      <c r="AB171" s="29">
        <f>ROUND(IF(AQ171="1",BH171,0),2)</f>
        <v>0</v>
      </c>
      <c r="AC171" s="29">
        <f>ROUND(IF(AQ171="1",BI171,0),2)</f>
        <v>0</v>
      </c>
      <c r="AD171" s="29">
        <f>ROUND(IF(AQ171="7",BH171,0),2)</f>
        <v>0</v>
      </c>
      <c r="AE171" s="29">
        <f>ROUND(IF(AQ171="7",BI171,0),2)</f>
        <v>0</v>
      </c>
      <c r="AF171" s="29">
        <f>ROUND(IF(AQ171="2",BH171,0),2)</f>
        <v>0</v>
      </c>
      <c r="AG171" s="29">
        <f>ROUND(IF(AQ171="2",BI171,0),2)</f>
        <v>0</v>
      </c>
      <c r="AH171" s="29">
        <f>ROUND(IF(AQ171="0",BJ171,0),2)</f>
        <v>0</v>
      </c>
      <c r="AI171" s="12" t="s">
        <v>110</v>
      </c>
      <c r="AJ171" s="29">
        <f>IF(AN171=0,L171,0)</f>
        <v>0</v>
      </c>
      <c r="AK171" s="29">
        <f>IF(AN171=12,L171,0)</f>
        <v>0</v>
      </c>
      <c r="AL171" s="29">
        <f>IF(AN171=21,L171,0)</f>
        <v>0</v>
      </c>
      <c r="AN171" s="29">
        <v>21</v>
      </c>
      <c r="AO171" s="29">
        <f>H171*1</f>
        <v>0</v>
      </c>
      <c r="AP171" s="29">
        <f>H171*(1-1)</f>
        <v>0</v>
      </c>
      <c r="AQ171" s="31" t="s">
        <v>60</v>
      </c>
      <c r="AV171" s="29">
        <f>ROUND(AW171+AX171,2)</f>
        <v>0</v>
      </c>
      <c r="AW171" s="29">
        <f>ROUND(G171*AO171,2)</f>
        <v>0</v>
      </c>
      <c r="AX171" s="29">
        <f>ROUND(G171*AP171,2)</f>
        <v>0</v>
      </c>
      <c r="AY171" s="31" t="s">
        <v>61</v>
      </c>
      <c r="AZ171" s="31" t="s">
        <v>114</v>
      </c>
      <c r="BA171" s="12" t="s">
        <v>115</v>
      </c>
      <c r="BC171" s="29">
        <f>AW171+AX171</f>
        <v>0</v>
      </c>
      <c r="BD171" s="29">
        <f>H171/(100-BE171)*100</f>
        <v>0</v>
      </c>
      <c r="BE171" s="29">
        <v>0</v>
      </c>
      <c r="BF171" s="29">
        <f>O171</f>
        <v>1.17E-2</v>
      </c>
      <c r="BH171" s="29">
        <f>G171*AO171</f>
        <v>0</v>
      </c>
      <c r="BI171" s="29">
        <f>G171*AP171</f>
        <v>0</v>
      </c>
      <c r="BJ171" s="29">
        <f>G171*H171</f>
        <v>0</v>
      </c>
      <c r="BK171" s="31" t="s">
        <v>64</v>
      </c>
      <c r="BL171" s="29">
        <v>725</v>
      </c>
      <c r="BW171" s="29">
        <f>I171</f>
        <v>21</v>
      </c>
      <c r="BX171" s="4" t="s">
        <v>131</v>
      </c>
    </row>
    <row r="172" spans="1:76" ht="14.4" x14ac:dyDescent="0.3">
      <c r="A172" s="32"/>
      <c r="D172" s="33" t="s">
        <v>57</v>
      </c>
      <c r="E172" s="33" t="s">
        <v>52</v>
      </c>
      <c r="G172" s="34">
        <v>1</v>
      </c>
      <c r="P172" s="35"/>
    </row>
    <row r="173" spans="1:76" ht="14.4" x14ac:dyDescent="0.3">
      <c r="A173" s="2" t="s">
        <v>245</v>
      </c>
      <c r="B173" s="3" t="s">
        <v>110</v>
      </c>
      <c r="C173" s="3" t="s">
        <v>647</v>
      </c>
      <c r="D173" s="104" t="s">
        <v>184</v>
      </c>
      <c r="E173" s="101"/>
      <c r="F173" s="3" t="s">
        <v>59</v>
      </c>
      <c r="G173" s="29">
        <v>1</v>
      </c>
      <c r="H173" s="94"/>
      <c r="I173" s="30">
        <v>21</v>
      </c>
      <c r="J173" s="29">
        <f>ROUND(G173*AO173,2)</f>
        <v>0</v>
      </c>
      <c r="K173" s="29">
        <f>ROUND(G173*AP173,2)</f>
        <v>0</v>
      </c>
      <c r="L173" s="29">
        <f>ROUND(G173*H173,2)</f>
        <v>0</v>
      </c>
      <c r="M173" s="29">
        <f>L173*(1+BW173/100)</f>
        <v>0</v>
      </c>
      <c r="N173" s="29">
        <v>1.17E-2</v>
      </c>
      <c r="O173" s="29">
        <f>G173*N173</f>
        <v>1.17E-2</v>
      </c>
      <c r="P173" s="74"/>
      <c r="Z173" s="29">
        <f>ROUND(IF(AQ173="5",BJ173,0),2)</f>
        <v>0</v>
      </c>
      <c r="AB173" s="29">
        <f>ROUND(IF(AQ173="1",BH173,0),2)</f>
        <v>0</v>
      </c>
      <c r="AC173" s="29">
        <f>ROUND(IF(AQ173="1",BI173,0),2)</f>
        <v>0</v>
      </c>
      <c r="AD173" s="29">
        <f>ROUND(IF(AQ173="7",BH173,0),2)</f>
        <v>0</v>
      </c>
      <c r="AE173" s="29">
        <f>ROUND(IF(AQ173="7",BI173,0),2)</f>
        <v>0</v>
      </c>
      <c r="AF173" s="29">
        <f>ROUND(IF(AQ173="2",BH173,0),2)</f>
        <v>0</v>
      </c>
      <c r="AG173" s="29">
        <f>ROUND(IF(AQ173="2",BI173,0),2)</f>
        <v>0</v>
      </c>
      <c r="AH173" s="29">
        <f>ROUND(IF(AQ173="0",BJ173,0),2)</f>
        <v>0</v>
      </c>
      <c r="AI173" s="12" t="s">
        <v>110</v>
      </c>
      <c r="AJ173" s="29">
        <f>IF(AN173=0,L173,0)</f>
        <v>0</v>
      </c>
      <c r="AK173" s="29">
        <f>IF(AN173=12,L173,0)</f>
        <v>0</v>
      </c>
      <c r="AL173" s="29">
        <f>IF(AN173=21,L173,0)</f>
        <v>0</v>
      </c>
      <c r="AN173" s="29">
        <v>21</v>
      </c>
      <c r="AO173" s="29">
        <f>H173*1</f>
        <v>0</v>
      </c>
      <c r="AP173" s="29">
        <f>H173*(1-1)</f>
        <v>0</v>
      </c>
      <c r="AQ173" s="31" t="s">
        <v>60</v>
      </c>
      <c r="AV173" s="29">
        <f>ROUND(AW173+AX173,2)</f>
        <v>0</v>
      </c>
      <c r="AW173" s="29">
        <f>ROUND(G173*AO173,2)</f>
        <v>0</v>
      </c>
      <c r="AX173" s="29">
        <f>ROUND(G173*AP173,2)</f>
        <v>0</v>
      </c>
      <c r="AY173" s="31" t="s">
        <v>61</v>
      </c>
      <c r="AZ173" s="31" t="s">
        <v>114</v>
      </c>
      <c r="BA173" s="12" t="s">
        <v>115</v>
      </c>
      <c r="BC173" s="29">
        <f>AW173+AX173</f>
        <v>0</v>
      </c>
      <c r="BD173" s="29">
        <f>H173/(100-BE173)*100</f>
        <v>0</v>
      </c>
      <c r="BE173" s="29">
        <v>0</v>
      </c>
      <c r="BF173" s="29">
        <f>O173</f>
        <v>1.17E-2</v>
      </c>
      <c r="BH173" s="29">
        <f>G173*AO173</f>
        <v>0</v>
      </c>
      <c r="BI173" s="29">
        <f>G173*AP173</f>
        <v>0</v>
      </c>
      <c r="BJ173" s="29">
        <f>G173*H173</f>
        <v>0</v>
      </c>
      <c r="BK173" s="31" t="s">
        <v>64</v>
      </c>
      <c r="BL173" s="29">
        <v>725</v>
      </c>
      <c r="BW173" s="29">
        <f>I173</f>
        <v>21</v>
      </c>
      <c r="BX173" s="4" t="s">
        <v>184</v>
      </c>
    </row>
    <row r="174" spans="1:76" ht="14.4" x14ac:dyDescent="0.3">
      <c r="A174" s="32"/>
      <c r="D174" s="33" t="s">
        <v>57</v>
      </c>
      <c r="E174" s="33" t="s">
        <v>52</v>
      </c>
      <c r="G174" s="34">
        <v>1</v>
      </c>
      <c r="P174" s="35"/>
    </row>
    <row r="175" spans="1:76" ht="26.4" x14ac:dyDescent="0.3">
      <c r="A175" s="2" t="s">
        <v>246</v>
      </c>
      <c r="B175" s="3" t="s">
        <v>110</v>
      </c>
      <c r="C175" s="3" t="s">
        <v>648</v>
      </c>
      <c r="D175" s="104" t="s">
        <v>693</v>
      </c>
      <c r="E175" s="101"/>
      <c r="F175" s="3" t="s">
        <v>59</v>
      </c>
      <c r="G175" s="29">
        <v>1</v>
      </c>
      <c r="H175" s="94"/>
      <c r="I175" s="30">
        <v>21</v>
      </c>
      <c r="J175" s="29">
        <f>ROUND(G175*AO175,2)</f>
        <v>0</v>
      </c>
      <c r="K175" s="29">
        <f>ROUND(G175*AP175,2)</f>
        <v>0</v>
      </c>
      <c r="L175" s="29">
        <f>ROUND(G175*H175,2)</f>
        <v>0</v>
      </c>
      <c r="M175" s="29">
        <f>L175*(1+BW175/100)</f>
        <v>0</v>
      </c>
      <c r="N175" s="29">
        <v>1.17E-2</v>
      </c>
      <c r="O175" s="29">
        <f>G175*N175</f>
        <v>1.17E-2</v>
      </c>
      <c r="P175" s="74"/>
      <c r="Z175" s="29">
        <f>ROUND(IF(AQ175="5",BJ175,0),2)</f>
        <v>0</v>
      </c>
      <c r="AB175" s="29">
        <f>ROUND(IF(AQ175="1",BH175,0),2)</f>
        <v>0</v>
      </c>
      <c r="AC175" s="29">
        <f>ROUND(IF(AQ175="1",BI175,0),2)</f>
        <v>0</v>
      </c>
      <c r="AD175" s="29">
        <f>ROUND(IF(AQ175="7",BH175,0),2)</f>
        <v>0</v>
      </c>
      <c r="AE175" s="29">
        <f>ROUND(IF(AQ175="7",BI175,0),2)</f>
        <v>0</v>
      </c>
      <c r="AF175" s="29">
        <f>ROUND(IF(AQ175="2",BH175,0),2)</f>
        <v>0</v>
      </c>
      <c r="AG175" s="29">
        <f>ROUND(IF(AQ175="2",BI175,0),2)</f>
        <v>0</v>
      </c>
      <c r="AH175" s="29">
        <f>ROUND(IF(AQ175="0",BJ175,0),2)</f>
        <v>0</v>
      </c>
      <c r="AI175" s="12" t="s">
        <v>110</v>
      </c>
      <c r="AJ175" s="29">
        <f>IF(AN175=0,L175,0)</f>
        <v>0</v>
      </c>
      <c r="AK175" s="29">
        <f>IF(AN175=12,L175,0)</f>
        <v>0</v>
      </c>
      <c r="AL175" s="29">
        <f>IF(AN175=21,L175,0)</f>
        <v>0</v>
      </c>
      <c r="AN175" s="29">
        <v>21</v>
      </c>
      <c r="AO175" s="29">
        <f>H175*1</f>
        <v>0</v>
      </c>
      <c r="AP175" s="29">
        <f>H175*(1-1)</f>
        <v>0</v>
      </c>
      <c r="AQ175" s="31" t="s">
        <v>60</v>
      </c>
      <c r="AV175" s="29">
        <f>ROUND(AW175+AX175,2)</f>
        <v>0</v>
      </c>
      <c r="AW175" s="29">
        <f>ROUND(G175*AO175,2)</f>
        <v>0</v>
      </c>
      <c r="AX175" s="29">
        <f>ROUND(G175*AP175,2)</f>
        <v>0</v>
      </c>
      <c r="AY175" s="31" t="s">
        <v>61</v>
      </c>
      <c r="AZ175" s="31" t="s">
        <v>114</v>
      </c>
      <c r="BA175" s="12" t="s">
        <v>115</v>
      </c>
      <c r="BC175" s="29">
        <f>AW175+AX175</f>
        <v>0</v>
      </c>
      <c r="BD175" s="29">
        <f>H175/(100-BE175)*100</f>
        <v>0</v>
      </c>
      <c r="BE175" s="29">
        <v>0</v>
      </c>
      <c r="BF175" s="29">
        <f>O175</f>
        <v>1.17E-2</v>
      </c>
      <c r="BH175" s="29">
        <f>G175*AO175</f>
        <v>0</v>
      </c>
      <c r="BI175" s="29">
        <f>G175*AP175</f>
        <v>0</v>
      </c>
      <c r="BJ175" s="29">
        <f>G175*H175</f>
        <v>0</v>
      </c>
      <c r="BK175" s="31" t="s">
        <v>64</v>
      </c>
      <c r="BL175" s="29">
        <v>725</v>
      </c>
      <c r="BW175" s="29">
        <f>I175</f>
        <v>21</v>
      </c>
      <c r="BX175" s="4" t="s">
        <v>247</v>
      </c>
    </row>
    <row r="176" spans="1:76" ht="14.4" x14ac:dyDescent="0.3">
      <c r="A176" s="32"/>
      <c r="D176" s="33" t="s">
        <v>57</v>
      </c>
      <c r="E176" s="33" t="s">
        <v>52</v>
      </c>
      <c r="G176" s="34">
        <v>1</v>
      </c>
      <c r="P176" s="35"/>
    </row>
    <row r="177" spans="1:76" ht="14.4" x14ac:dyDescent="0.3">
      <c r="A177" s="2" t="s">
        <v>248</v>
      </c>
      <c r="B177" s="3" t="s">
        <v>110</v>
      </c>
      <c r="C177" s="3" t="s">
        <v>649</v>
      </c>
      <c r="D177" s="104" t="s">
        <v>694</v>
      </c>
      <c r="E177" s="101"/>
      <c r="F177" s="3" t="s">
        <v>59</v>
      </c>
      <c r="G177" s="29">
        <v>2</v>
      </c>
      <c r="H177" s="94"/>
      <c r="I177" s="30">
        <v>21</v>
      </c>
      <c r="J177" s="29">
        <f>ROUND(G177*AO177,2)</f>
        <v>0</v>
      </c>
      <c r="K177" s="29">
        <f>ROUND(G177*AP177,2)</f>
        <v>0</v>
      </c>
      <c r="L177" s="29">
        <f>ROUND(G177*H177,2)</f>
        <v>0</v>
      </c>
      <c r="M177" s="29">
        <f>L177*(1+BW177/100)</f>
        <v>0</v>
      </c>
      <c r="N177" s="29">
        <v>1.17E-2</v>
      </c>
      <c r="O177" s="29">
        <f>G177*N177</f>
        <v>2.3400000000000001E-2</v>
      </c>
      <c r="P177" s="74"/>
      <c r="Z177" s="29">
        <f>ROUND(IF(AQ177="5",BJ177,0),2)</f>
        <v>0</v>
      </c>
      <c r="AB177" s="29">
        <f>ROUND(IF(AQ177="1",BH177,0),2)</f>
        <v>0</v>
      </c>
      <c r="AC177" s="29">
        <f>ROUND(IF(AQ177="1",BI177,0),2)</f>
        <v>0</v>
      </c>
      <c r="AD177" s="29">
        <f>ROUND(IF(AQ177="7",BH177,0),2)</f>
        <v>0</v>
      </c>
      <c r="AE177" s="29">
        <f>ROUND(IF(AQ177="7",BI177,0),2)</f>
        <v>0</v>
      </c>
      <c r="AF177" s="29">
        <f>ROUND(IF(AQ177="2",BH177,0),2)</f>
        <v>0</v>
      </c>
      <c r="AG177" s="29">
        <f>ROUND(IF(AQ177="2",BI177,0),2)</f>
        <v>0</v>
      </c>
      <c r="AH177" s="29">
        <f>ROUND(IF(AQ177="0",BJ177,0),2)</f>
        <v>0</v>
      </c>
      <c r="AI177" s="12" t="s">
        <v>110</v>
      </c>
      <c r="AJ177" s="29">
        <f>IF(AN177=0,L177,0)</f>
        <v>0</v>
      </c>
      <c r="AK177" s="29">
        <f>IF(AN177=12,L177,0)</f>
        <v>0</v>
      </c>
      <c r="AL177" s="29">
        <f>IF(AN177=21,L177,0)</f>
        <v>0</v>
      </c>
      <c r="AN177" s="29">
        <v>21</v>
      </c>
      <c r="AO177" s="29">
        <f>H177*1</f>
        <v>0</v>
      </c>
      <c r="AP177" s="29">
        <f>H177*(1-1)</f>
        <v>0</v>
      </c>
      <c r="AQ177" s="31" t="s">
        <v>60</v>
      </c>
      <c r="AV177" s="29">
        <f>ROUND(AW177+AX177,2)</f>
        <v>0</v>
      </c>
      <c r="AW177" s="29">
        <f>ROUND(G177*AO177,2)</f>
        <v>0</v>
      </c>
      <c r="AX177" s="29">
        <f>ROUND(G177*AP177,2)</f>
        <v>0</v>
      </c>
      <c r="AY177" s="31" t="s">
        <v>61</v>
      </c>
      <c r="AZ177" s="31" t="s">
        <v>114</v>
      </c>
      <c r="BA177" s="12" t="s">
        <v>115</v>
      </c>
      <c r="BC177" s="29">
        <f>AW177+AX177</f>
        <v>0</v>
      </c>
      <c r="BD177" s="29">
        <f>H177/(100-BE177)*100</f>
        <v>0</v>
      </c>
      <c r="BE177" s="29">
        <v>0</v>
      </c>
      <c r="BF177" s="29">
        <f>O177</f>
        <v>2.3400000000000001E-2</v>
      </c>
      <c r="BH177" s="29">
        <f>G177*AO177</f>
        <v>0</v>
      </c>
      <c r="BI177" s="29">
        <f>G177*AP177</f>
        <v>0</v>
      </c>
      <c r="BJ177" s="29">
        <f>G177*H177</f>
        <v>0</v>
      </c>
      <c r="BK177" s="31" t="s">
        <v>64</v>
      </c>
      <c r="BL177" s="29">
        <v>725</v>
      </c>
      <c r="BW177" s="29">
        <f>I177</f>
        <v>21</v>
      </c>
      <c r="BX177" s="4" t="s">
        <v>249</v>
      </c>
    </row>
    <row r="178" spans="1:76" ht="14.4" x14ac:dyDescent="0.3">
      <c r="A178" s="32"/>
      <c r="D178" s="33" t="s">
        <v>66</v>
      </c>
      <c r="E178" s="33" t="s">
        <v>52</v>
      </c>
      <c r="G178" s="34">
        <v>2</v>
      </c>
      <c r="P178" s="35"/>
    </row>
    <row r="179" spans="1:76" ht="26.4" x14ac:dyDescent="0.3">
      <c r="A179" s="2" t="s">
        <v>250</v>
      </c>
      <c r="B179" s="3" t="s">
        <v>110</v>
      </c>
      <c r="C179" s="3" t="s">
        <v>650</v>
      </c>
      <c r="D179" s="104" t="s">
        <v>251</v>
      </c>
      <c r="E179" s="101"/>
      <c r="F179" s="3" t="s">
        <v>59</v>
      </c>
      <c r="G179" s="29">
        <v>2</v>
      </c>
      <c r="H179" s="94"/>
      <c r="I179" s="30">
        <v>21</v>
      </c>
      <c r="J179" s="29">
        <f>ROUND(G179*AO179,2)</f>
        <v>0</v>
      </c>
      <c r="K179" s="29">
        <f>ROUND(G179*AP179,2)</f>
        <v>0</v>
      </c>
      <c r="L179" s="29">
        <f>ROUND(G179*H179,2)</f>
        <v>0</v>
      </c>
      <c r="M179" s="29">
        <f>L179*(1+BW179/100)</f>
        <v>0</v>
      </c>
      <c r="N179" s="29">
        <v>1.17E-2</v>
      </c>
      <c r="O179" s="29">
        <f>G179*N179</f>
        <v>2.3400000000000001E-2</v>
      </c>
      <c r="P179" s="74"/>
      <c r="Z179" s="29">
        <f>ROUND(IF(AQ179="5",BJ179,0),2)</f>
        <v>0</v>
      </c>
      <c r="AB179" s="29">
        <f>ROUND(IF(AQ179="1",BH179,0),2)</f>
        <v>0</v>
      </c>
      <c r="AC179" s="29">
        <f>ROUND(IF(AQ179="1",BI179,0),2)</f>
        <v>0</v>
      </c>
      <c r="AD179" s="29">
        <f>ROUND(IF(AQ179="7",BH179,0),2)</f>
        <v>0</v>
      </c>
      <c r="AE179" s="29">
        <f>ROUND(IF(AQ179="7",BI179,0),2)</f>
        <v>0</v>
      </c>
      <c r="AF179" s="29">
        <f>ROUND(IF(AQ179="2",BH179,0),2)</f>
        <v>0</v>
      </c>
      <c r="AG179" s="29">
        <f>ROUND(IF(AQ179="2",BI179,0),2)</f>
        <v>0</v>
      </c>
      <c r="AH179" s="29">
        <f>ROUND(IF(AQ179="0",BJ179,0),2)</f>
        <v>0</v>
      </c>
      <c r="AI179" s="12" t="s">
        <v>110</v>
      </c>
      <c r="AJ179" s="29">
        <f>IF(AN179=0,L179,0)</f>
        <v>0</v>
      </c>
      <c r="AK179" s="29">
        <f>IF(AN179=12,L179,0)</f>
        <v>0</v>
      </c>
      <c r="AL179" s="29">
        <f>IF(AN179=21,L179,0)</f>
        <v>0</v>
      </c>
      <c r="AN179" s="29">
        <v>21</v>
      </c>
      <c r="AO179" s="29">
        <f>H179*1</f>
        <v>0</v>
      </c>
      <c r="AP179" s="29">
        <f>H179*(1-1)</f>
        <v>0</v>
      </c>
      <c r="AQ179" s="31" t="s">
        <v>60</v>
      </c>
      <c r="AV179" s="29">
        <f>ROUND(AW179+AX179,2)</f>
        <v>0</v>
      </c>
      <c r="AW179" s="29">
        <f>ROUND(G179*AO179,2)</f>
        <v>0</v>
      </c>
      <c r="AX179" s="29">
        <f>ROUND(G179*AP179,2)</f>
        <v>0</v>
      </c>
      <c r="AY179" s="31" t="s">
        <v>61</v>
      </c>
      <c r="AZ179" s="31" t="s">
        <v>114</v>
      </c>
      <c r="BA179" s="12" t="s">
        <v>115</v>
      </c>
      <c r="BC179" s="29">
        <f>AW179+AX179</f>
        <v>0</v>
      </c>
      <c r="BD179" s="29">
        <f>H179/(100-BE179)*100</f>
        <v>0</v>
      </c>
      <c r="BE179" s="29">
        <v>0</v>
      </c>
      <c r="BF179" s="29">
        <f>O179</f>
        <v>2.3400000000000001E-2</v>
      </c>
      <c r="BH179" s="29">
        <f>G179*AO179</f>
        <v>0</v>
      </c>
      <c r="BI179" s="29">
        <f>G179*AP179</f>
        <v>0</v>
      </c>
      <c r="BJ179" s="29">
        <f>G179*H179</f>
        <v>0</v>
      </c>
      <c r="BK179" s="31" t="s">
        <v>64</v>
      </c>
      <c r="BL179" s="29">
        <v>725</v>
      </c>
      <c r="BW179" s="29">
        <f>I179</f>
        <v>21</v>
      </c>
      <c r="BX179" s="4" t="s">
        <v>251</v>
      </c>
    </row>
    <row r="180" spans="1:76" ht="14.4" x14ac:dyDescent="0.3">
      <c r="A180" s="32"/>
      <c r="D180" s="33" t="s">
        <v>66</v>
      </c>
      <c r="E180" s="33" t="s">
        <v>52</v>
      </c>
      <c r="G180" s="34">
        <v>2</v>
      </c>
      <c r="P180" s="35"/>
    </row>
    <row r="181" spans="1:76" ht="26.4" x14ac:dyDescent="0.3">
      <c r="A181" s="2" t="s">
        <v>252</v>
      </c>
      <c r="B181" s="3" t="s">
        <v>110</v>
      </c>
      <c r="C181" s="3" t="s">
        <v>651</v>
      </c>
      <c r="D181" s="104" t="s">
        <v>695</v>
      </c>
      <c r="E181" s="101"/>
      <c r="F181" s="3" t="s">
        <v>59</v>
      </c>
      <c r="G181" s="29">
        <v>1</v>
      </c>
      <c r="H181" s="94"/>
      <c r="I181" s="30">
        <v>21</v>
      </c>
      <c r="J181" s="29">
        <f>ROUND(G181*AO181,2)</f>
        <v>0</v>
      </c>
      <c r="K181" s="29">
        <f>ROUND(G181*AP181,2)</f>
        <v>0</v>
      </c>
      <c r="L181" s="29">
        <f>ROUND(G181*H181,2)</f>
        <v>0</v>
      </c>
      <c r="M181" s="29">
        <f>L181*(1+BW181/100)</f>
        <v>0</v>
      </c>
      <c r="N181" s="29">
        <v>1.17E-2</v>
      </c>
      <c r="O181" s="29">
        <f>G181*N181</f>
        <v>1.17E-2</v>
      </c>
      <c r="P181" s="74"/>
      <c r="Z181" s="29">
        <f>ROUND(IF(AQ181="5",BJ181,0),2)</f>
        <v>0</v>
      </c>
      <c r="AB181" s="29">
        <f>ROUND(IF(AQ181="1",BH181,0),2)</f>
        <v>0</v>
      </c>
      <c r="AC181" s="29">
        <f>ROUND(IF(AQ181="1",BI181,0),2)</f>
        <v>0</v>
      </c>
      <c r="AD181" s="29">
        <f>ROUND(IF(AQ181="7",BH181,0),2)</f>
        <v>0</v>
      </c>
      <c r="AE181" s="29">
        <f>ROUND(IF(AQ181="7",BI181,0),2)</f>
        <v>0</v>
      </c>
      <c r="AF181" s="29">
        <f>ROUND(IF(AQ181="2",BH181,0),2)</f>
        <v>0</v>
      </c>
      <c r="AG181" s="29">
        <f>ROUND(IF(AQ181="2",BI181,0),2)</f>
        <v>0</v>
      </c>
      <c r="AH181" s="29">
        <f>ROUND(IF(AQ181="0",BJ181,0),2)</f>
        <v>0</v>
      </c>
      <c r="AI181" s="12" t="s">
        <v>110</v>
      </c>
      <c r="AJ181" s="29">
        <f>IF(AN181=0,L181,0)</f>
        <v>0</v>
      </c>
      <c r="AK181" s="29">
        <f>IF(AN181=12,L181,0)</f>
        <v>0</v>
      </c>
      <c r="AL181" s="29">
        <f>IF(AN181=21,L181,0)</f>
        <v>0</v>
      </c>
      <c r="AN181" s="29">
        <v>21</v>
      </c>
      <c r="AO181" s="29">
        <f>H181*1</f>
        <v>0</v>
      </c>
      <c r="AP181" s="29">
        <f>H181*(1-1)</f>
        <v>0</v>
      </c>
      <c r="AQ181" s="31" t="s">
        <v>60</v>
      </c>
      <c r="AV181" s="29">
        <f>ROUND(AW181+AX181,2)</f>
        <v>0</v>
      </c>
      <c r="AW181" s="29">
        <f>ROUND(G181*AO181,2)</f>
        <v>0</v>
      </c>
      <c r="AX181" s="29">
        <f>ROUND(G181*AP181,2)</f>
        <v>0</v>
      </c>
      <c r="AY181" s="31" t="s">
        <v>61</v>
      </c>
      <c r="AZ181" s="31" t="s">
        <v>114</v>
      </c>
      <c r="BA181" s="12" t="s">
        <v>115</v>
      </c>
      <c r="BC181" s="29">
        <f>AW181+AX181</f>
        <v>0</v>
      </c>
      <c r="BD181" s="29">
        <f>H181/(100-BE181)*100</f>
        <v>0</v>
      </c>
      <c r="BE181" s="29">
        <v>0</v>
      </c>
      <c r="BF181" s="29">
        <f>O181</f>
        <v>1.17E-2</v>
      </c>
      <c r="BH181" s="29">
        <f>G181*AO181</f>
        <v>0</v>
      </c>
      <c r="BI181" s="29">
        <f>G181*AP181</f>
        <v>0</v>
      </c>
      <c r="BJ181" s="29">
        <f>G181*H181</f>
        <v>0</v>
      </c>
      <c r="BK181" s="31" t="s">
        <v>64</v>
      </c>
      <c r="BL181" s="29">
        <v>725</v>
      </c>
      <c r="BW181" s="29">
        <f>I181</f>
        <v>21</v>
      </c>
      <c r="BX181" s="4" t="s">
        <v>253</v>
      </c>
    </row>
    <row r="182" spans="1:76" ht="14.4" x14ac:dyDescent="0.3">
      <c r="A182" s="32"/>
      <c r="D182" s="33" t="s">
        <v>57</v>
      </c>
      <c r="E182" s="33" t="s">
        <v>52</v>
      </c>
      <c r="G182" s="34">
        <v>1</v>
      </c>
      <c r="P182" s="35"/>
    </row>
    <row r="183" spans="1:76" ht="14.4" x14ac:dyDescent="0.3">
      <c r="A183" s="2" t="s">
        <v>254</v>
      </c>
      <c r="B183" s="3" t="s">
        <v>110</v>
      </c>
      <c r="C183" s="3" t="s">
        <v>652</v>
      </c>
      <c r="D183" s="104" t="s">
        <v>696</v>
      </c>
      <c r="E183" s="101"/>
      <c r="F183" s="3" t="s">
        <v>59</v>
      </c>
      <c r="G183" s="29">
        <v>1</v>
      </c>
      <c r="H183" s="94"/>
      <c r="I183" s="30">
        <v>21</v>
      </c>
      <c r="J183" s="29">
        <f>ROUND(G183*AO183,2)</f>
        <v>0</v>
      </c>
      <c r="K183" s="29">
        <f>ROUND(G183*AP183,2)</f>
        <v>0</v>
      </c>
      <c r="L183" s="29">
        <f>ROUND(G183*H183,2)</f>
        <v>0</v>
      </c>
      <c r="M183" s="29">
        <f>L183*(1+BW183/100)</f>
        <v>0</v>
      </c>
      <c r="N183" s="29">
        <v>1.17E-2</v>
      </c>
      <c r="O183" s="29">
        <f>G183*N183</f>
        <v>1.17E-2</v>
      </c>
      <c r="P183" s="74"/>
      <c r="Z183" s="29">
        <f>ROUND(IF(AQ183="5",BJ183,0),2)</f>
        <v>0</v>
      </c>
      <c r="AB183" s="29">
        <f>ROUND(IF(AQ183="1",BH183,0),2)</f>
        <v>0</v>
      </c>
      <c r="AC183" s="29">
        <f>ROUND(IF(AQ183="1",BI183,0),2)</f>
        <v>0</v>
      </c>
      <c r="AD183" s="29">
        <f>ROUND(IF(AQ183="7",BH183,0),2)</f>
        <v>0</v>
      </c>
      <c r="AE183" s="29">
        <f>ROUND(IF(AQ183="7",BI183,0),2)</f>
        <v>0</v>
      </c>
      <c r="AF183" s="29">
        <f>ROUND(IF(AQ183="2",BH183,0),2)</f>
        <v>0</v>
      </c>
      <c r="AG183" s="29">
        <f>ROUND(IF(AQ183="2",BI183,0),2)</f>
        <v>0</v>
      </c>
      <c r="AH183" s="29">
        <f>ROUND(IF(AQ183="0",BJ183,0),2)</f>
        <v>0</v>
      </c>
      <c r="AI183" s="12" t="s">
        <v>110</v>
      </c>
      <c r="AJ183" s="29">
        <f>IF(AN183=0,L183,0)</f>
        <v>0</v>
      </c>
      <c r="AK183" s="29">
        <f>IF(AN183=12,L183,0)</f>
        <v>0</v>
      </c>
      <c r="AL183" s="29">
        <f>IF(AN183=21,L183,0)</f>
        <v>0</v>
      </c>
      <c r="AN183" s="29">
        <v>21</v>
      </c>
      <c r="AO183" s="29">
        <f>H183*1</f>
        <v>0</v>
      </c>
      <c r="AP183" s="29">
        <f>H183*(1-1)</f>
        <v>0</v>
      </c>
      <c r="AQ183" s="31" t="s">
        <v>60</v>
      </c>
      <c r="AV183" s="29">
        <f>ROUND(AW183+AX183,2)</f>
        <v>0</v>
      </c>
      <c r="AW183" s="29">
        <f>ROUND(G183*AO183,2)</f>
        <v>0</v>
      </c>
      <c r="AX183" s="29">
        <f>ROUND(G183*AP183,2)</f>
        <v>0</v>
      </c>
      <c r="AY183" s="31" t="s">
        <v>61</v>
      </c>
      <c r="AZ183" s="31" t="s">
        <v>114</v>
      </c>
      <c r="BA183" s="12" t="s">
        <v>115</v>
      </c>
      <c r="BC183" s="29">
        <f>AW183+AX183</f>
        <v>0</v>
      </c>
      <c r="BD183" s="29">
        <f>H183/(100-BE183)*100</f>
        <v>0</v>
      </c>
      <c r="BE183" s="29">
        <v>0</v>
      </c>
      <c r="BF183" s="29">
        <f>O183</f>
        <v>1.17E-2</v>
      </c>
      <c r="BH183" s="29">
        <f>G183*AO183</f>
        <v>0</v>
      </c>
      <c r="BI183" s="29">
        <f>G183*AP183</f>
        <v>0</v>
      </c>
      <c r="BJ183" s="29">
        <f>G183*H183</f>
        <v>0</v>
      </c>
      <c r="BK183" s="31" t="s">
        <v>64</v>
      </c>
      <c r="BL183" s="29">
        <v>725</v>
      </c>
      <c r="BW183" s="29">
        <f>I183</f>
        <v>21</v>
      </c>
      <c r="BX183" s="4" t="s">
        <v>255</v>
      </c>
    </row>
    <row r="184" spans="1:76" ht="14.4" x14ac:dyDescent="0.3">
      <c r="A184" s="32"/>
      <c r="D184" s="33" t="s">
        <v>57</v>
      </c>
      <c r="E184" s="33" t="s">
        <v>52</v>
      </c>
      <c r="G184" s="34">
        <v>1</v>
      </c>
      <c r="P184" s="35"/>
    </row>
    <row r="185" spans="1:76" ht="14.4" x14ac:dyDescent="0.3">
      <c r="A185" s="2" t="s">
        <v>256</v>
      </c>
      <c r="B185" s="3" t="s">
        <v>110</v>
      </c>
      <c r="C185" s="3" t="s">
        <v>653</v>
      </c>
      <c r="D185" s="104" t="s">
        <v>697</v>
      </c>
      <c r="E185" s="101"/>
      <c r="F185" s="3" t="s">
        <v>59</v>
      </c>
      <c r="G185" s="29">
        <v>1</v>
      </c>
      <c r="H185" s="94"/>
      <c r="I185" s="30">
        <v>21</v>
      </c>
      <c r="J185" s="29">
        <f>ROUND(G185*AO185,2)</f>
        <v>0</v>
      </c>
      <c r="K185" s="29">
        <f>ROUND(G185*AP185,2)</f>
        <v>0</v>
      </c>
      <c r="L185" s="29">
        <f>ROUND(G185*H185,2)</f>
        <v>0</v>
      </c>
      <c r="M185" s="29">
        <f>L185*(1+BW185/100)</f>
        <v>0</v>
      </c>
      <c r="N185" s="29">
        <v>1.17E-2</v>
      </c>
      <c r="O185" s="29">
        <f>G185*N185</f>
        <v>1.17E-2</v>
      </c>
      <c r="P185" s="74"/>
      <c r="Z185" s="29">
        <f>ROUND(IF(AQ185="5",BJ185,0),2)</f>
        <v>0</v>
      </c>
      <c r="AB185" s="29">
        <f>ROUND(IF(AQ185="1",BH185,0),2)</f>
        <v>0</v>
      </c>
      <c r="AC185" s="29">
        <f>ROUND(IF(AQ185="1",BI185,0),2)</f>
        <v>0</v>
      </c>
      <c r="AD185" s="29">
        <f>ROUND(IF(AQ185="7",BH185,0),2)</f>
        <v>0</v>
      </c>
      <c r="AE185" s="29">
        <f>ROUND(IF(AQ185="7",BI185,0),2)</f>
        <v>0</v>
      </c>
      <c r="AF185" s="29">
        <f>ROUND(IF(AQ185="2",BH185,0),2)</f>
        <v>0</v>
      </c>
      <c r="AG185" s="29">
        <f>ROUND(IF(AQ185="2",BI185,0),2)</f>
        <v>0</v>
      </c>
      <c r="AH185" s="29">
        <f>ROUND(IF(AQ185="0",BJ185,0),2)</f>
        <v>0</v>
      </c>
      <c r="AI185" s="12" t="s">
        <v>110</v>
      </c>
      <c r="AJ185" s="29">
        <f>IF(AN185=0,L185,0)</f>
        <v>0</v>
      </c>
      <c r="AK185" s="29">
        <f>IF(AN185=12,L185,0)</f>
        <v>0</v>
      </c>
      <c r="AL185" s="29">
        <f>IF(AN185=21,L185,0)</f>
        <v>0</v>
      </c>
      <c r="AN185" s="29">
        <v>21</v>
      </c>
      <c r="AO185" s="29">
        <f>H185*1</f>
        <v>0</v>
      </c>
      <c r="AP185" s="29">
        <f>H185*(1-1)</f>
        <v>0</v>
      </c>
      <c r="AQ185" s="31" t="s">
        <v>60</v>
      </c>
      <c r="AV185" s="29">
        <f>ROUND(AW185+AX185,2)</f>
        <v>0</v>
      </c>
      <c r="AW185" s="29">
        <f>ROUND(G185*AO185,2)</f>
        <v>0</v>
      </c>
      <c r="AX185" s="29">
        <f>ROUND(G185*AP185,2)</f>
        <v>0</v>
      </c>
      <c r="AY185" s="31" t="s">
        <v>61</v>
      </c>
      <c r="AZ185" s="31" t="s">
        <v>114</v>
      </c>
      <c r="BA185" s="12" t="s">
        <v>115</v>
      </c>
      <c r="BC185" s="29">
        <f>AW185+AX185</f>
        <v>0</v>
      </c>
      <c r="BD185" s="29">
        <f>H185/(100-BE185)*100</f>
        <v>0</v>
      </c>
      <c r="BE185" s="29">
        <v>0</v>
      </c>
      <c r="BF185" s="29">
        <f>O185</f>
        <v>1.17E-2</v>
      </c>
      <c r="BH185" s="29">
        <f>G185*AO185</f>
        <v>0</v>
      </c>
      <c r="BI185" s="29">
        <f>G185*AP185</f>
        <v>0</v>
      </c>
      <c r="BJ185" s="29">
        <f>G185*H185</f>
        <v>0</v>
      </c>
      <c r="BK185" s="31" t="s">
        <v>64</v>
      </c>
      <c r="BL185" s="29">
        <v>725</v>
      </c>
      <c r="BW185" s="29">
        <f>I185</f>
        <v>21</v>
      </c>
      <c r="BX185" s="4" t="s">
        <v>257</v>
      </c>
    </row>
    <row r="186" spans="1:76" ht="14.4" x14ac:dyDescent="0.3">
      <c r="A186" s="32"/>
      <c r="D186" s="33" t="s">
        <v>57</v>
      </c>
      <c r="E186" s="33" t="s">
        <v>52</v>
      </c>
      <c r="G186" s="34">
        <v>1</v>
      </c>
      <c r="P186" s="35"/>
    </row>
    <row r="187" spans="1:76" ht="26.4" x14ac:dyDescent="0.3">
      <c r="A187" s="2" t="s">
        <v>258</v>
      </c>
      <c r="B187" s="3" t="s">
        <v>110</v>
      </c>
      <c r="C187" s="3" t="s">
        <v>93</v>
      </c>
      <c r="D187" s="104" t="s">
        <v>94</v>
      </c>
      <c r="E187" s="101"/>
      <c r="F187" s="3" t="s">
        <v>95</v>
      </c>
      <c r="G187" s="29">
        <v>200</v>
      </c>
      <c r="H187" s="94"/>
      <c r="I187" s="30">
        <v>21</v>
      </c>
      <c r="J187" s="29">
        <f>ROUND(G187*AO187,2)</f>
        <v>0</v>
      </c>
      <c r="K187" s="29">
        <f>ROUND(G187*AP187,2)</f>
        <v>0</v>
      </c>
      <c r="L187" s="29">
        <f>ROUND(G187*H187,2)</f>
        <v>0</v>
      </c>
      <c r="M187" s="29">
        <f>L187*(1+BW187/100)</f>
        <v>0</v>
      </c>
      <c r="N187" s="29">
        <v>0</v>
      </c>
      <c r="O187" s="29">
        <f>G187*N187</f>
        <v>0</v>
      </c>
      <c r="P187" s="74"/>
      <c r="Z187" s="29">
        <f>ROUND(IF(AQ187="5",BJ187,0),2)</f>
        <v>0</v>
      </c>
      <c r="AB187" s="29">
        <f>ROUND(IF(AQ187="1",BH187,0),2)</f>
        <v>0</v>
      </c>
      <c r="AC187" s="29">
        <f>ROUND(IF(AQ187="1",BI187,0),2)</f>
        <v>0</v>
      </c>
      <c r="AD187" s="29">
        <f>ROUND(IF(AQ187="7",BH187,0),2)</f>
        <v>0</v>
      </c>
      <c r="AE187" s="29">
        <f>ROUND(IF(AQ187="7",BI187,0),2)</f>
        <v>0</v>
      </c>
      <c r="AF187" s="29">
        <f>ROUND(IF(AQ187="2",BH187,0),2)</f>
        <v>0</v>
      </c>
      <c r="AG187" s="29">
        <f>ROUND(IF(AQ187="2",BI187,0),2)</f>
        <v>0</v>
      </c>
      <c r="AH187" s="29">
        <f>ROUND(IF(AQ187="0",BJ187,0),2)</f>
        <v>0</v>
      </c>
      <c r="AI187" s="12" t="s">
        <v>110</v>
      </c>
      <c r="AJ187" s="29">
        <f>IF(AN187=0,L187,0)</f>
        <v>0</v>
      </c>
      <c r="AK187" s="29">
        <f>IF(AN187=12,L187,0)</f>
        <v>0</v>
      </c>
      <c r="AL187" s="29">
        <f>IF(AN187=21,L187,0)</f>
        <v>0</v>
      </c>
      <c r="AN187" s="29">
        <v>21</v>
      </c>
      <c r="AO187" s="29">
        <f>H187*0</f>
        <v>0</v>
      </c>
      <c r="AP187" s="29">
        <f>H187*(1-0)</f>
        <v>0</v>
      </c>
      <c r="AQ187" s="31" t="s">
        <v>60</v>
      </c>
      <c r="AV187" s="29">
        <f>ROUND(AW187+AX187,2)</f>
        <v>0</v>
      </c>
      <c r="AW187" s="29">
        <f>ROUND(G187*AO187,2)</f>
        <v>0</v>
      </c>
      <c r="AX187" s="29">
        <f>ROUND(G187*AP187,2)</f>
        <v>0</v>
      </c>
      <c r="AY187" s="31" t="s">
        <v>61</v>
      </c>
      <c r="AZ187" s="31" t="s">
        <v>114</v>
      </c>
      <c r="BA187" s="12" t="s">
        <v>115</v>
      </c>
      <c r="BC187" s="29">
        <f>AW187+AX187</f>
        <v>0</v>
      </c>
      <c r="BD187" s="29">
        <f>H187/(100-BE187)*100</f>
        <v>0</v>
      </c>
      <c r="BE187" s="29">
        <v>0</v>
      </c>
      <c r="BF187" s="29">
        <f>O187</f>
        <v>0</v>
      </c>
      <c r="BH187" s="29">
        <f>G187*AO187</f>
        <v>0</v>
      </c>
      <c r="BI187" s="29">
        <f>G187*AP187</f>
        <v>0</v>
      </c>
      <c r="BJ187" s="29">
        <f>G187*H187</f>
        <v>0</v>
      </c>
      <c r="BK187" s="31" t="s">
        <v>96</v>
      </c>
      <c r="BL187" s="29">
        <v>725</v>
      </c>
      <c r="BW187" s="29">
        <f>I187</f>
        <v>21</v>
      </c>
      <c r="BX187" s="4" t="s">
        <v>94</v>
      </c>
    </row>
    <row r="188" spans="1:76" ht="14.4" x14ac:dyDescent="0.3">
      <c r="A188" s="32"/>
      <c r="D188" s="33" t="s">
        <v>259</v>
      </c>
      <c r="E188" s="33" t="s">
        <v>52</v>
      </c>
      <c r="G188" s="34">
        <v>200</v>
      </c>
      <c r="P188" s="35"/>
    </row>
    <row r="189" spans="1:76" ht="26.4" x14ac:dyDescent="0.3">
      <c r="A189" s="2" t="s">
        <v>260</v>
      </c>
      <c r="B189" s="3" t="s">
        <v>110</v>
      </c>
      <c r="C189" s="3" t="s">
        <v>99</v>
      </c>
      <c r="D189" s="164" t="s">
        <v>563</v>
      </c>
      <c r="E189" s="101"/>
      <c r="F189" s="3"/>
      <c r="G189" s="29"/>
      <c r="H189" s="95"/>
      <c r="I189" s="30"/>
      <c r="J189" s="29"/>
      <c r="K189" s="29"/>
      <c r="L189" s="29"/>
      <c r="M189" s="29"/>
      <c r="N189" s="29"/>
      <c r="O189" s="29"/>
      <c r="P189" s="74"/>
      <c r="Z189" s="29">
        <f>ROUND(IF(AQ189="5",BJ189,0),2)</f>
        <v>0</v>
      </c>
      <c r="AB189" s="29">
        <f>ROUND(IF(AQ189="1",BH189,0),2)</f>
        <v>0</v>
      </c>
      <c r="AC189" s="29">
        <f>ROUND(IF(AQ189="1",BI189,0),2)</f>
        <v>0</v>
      </c>
      <c r="AD189" s="29">
        <f>ROUND(IF(AQ189="7",BH189,0),2)</f>
        <v>0</v>
      </c>
      <c r="AE189" s="29">
        <f>ROUND(IF(AQ189="7",BI189,0),2)</f>
        <v>0</v>
      </c>
      <c r="AF189" s="29">
        <f>ROUND(IF(AQ189="2",BH189,0),2)</f>
        <v>0</v>
      </c>
      <c r="AG189" s="29">
        <f>ROUND(IF(AQ189="2",BI189,0),2)</f>
        <v>0</v>
      </c>
      <c r="AH189" s="29">
        <f>ROUND(IF(AQ189="0",BJ189,0),2)</f>
        <v>0</v>
      </c>
      <c r="AI189" s="12" t="s">
        <v>110</v>
      </c>
      <c r="AJ189" s="29">
        <f>IF(AN189=0,L189,0)</f>
        <v>0</v>
      </c>
      <c r="AK189" s="29">
        <f>IF(AN189=12,L189,0)</f>
        <v>0</v>
      </c>
      <c r="AL189" s="29">
        <f>IF(AN189=21,L189,0)</f>
        <v>0</v>
      </c>
      <c r="AN189" s="29">
        <v>21</v>
      </c>
      <c r="AO189" s="29">
        <f>H189*0</f>
        <v>0</v>
      </c>
      <c r="AP189" s="29">
        <f>H189*(1-0)</f>
        <v>0</v>
      </c>
      <c r="AQ189" s="31" t="s">
        <v>60</v>
      </c>
      <c r="AV189" s="29">
        <f>ROUND(AW189+AX189,2)</f>
        <v>0</v>
      </c>
      <c r="AW189" s="29">
        <f>ROUND(G189*AO189,2)</f>
        <v>0</v>
      </c>
      <c r="AX189" s="29">
        <f>ROUND(G189*AP189,2)</f>
        <v>0</v>
      </c>
      <c r="AY189" s="31" t="s">
        <v>61</v>
      </c>
      <c r="AZ189" s="31" t="s">
        <v>114</v>
      </c>
      <c r="BA189" s="12" t="s">
        <v>115</v>
      </c>
      <c r="BC189" s="29">
        <f>AW189+AX189</f>
        <v>0</v>
      </c>
      <c r="BD189" s="29">
        <f>H189/(100-BE189)*100</f>
        <v>0</v>
      </c>
      <c r="BE189" s="29">
        <v>0</v>
      </c>
      <c r="BF189" s="29">
        <f>O189</f>
        <v>0</v>
      </c>
      <c r="BH189" s="29">
        <f>G189*AO189</f>
        <v>0</v>
      </c>
      <c r="BI189" s="29">
        <f>G189*AP189</f>
        <v>0</v>
      </c>
      <c r="BJ189" s="29">
        <f>G189*H189</f>
        <v>0</v>
      </c>
      <c r="BK189" s="31" t="s">
        <v>96</v>
      </c>
      <c r="BL189" s="29">
        <v>725</v>
      </c>
      <c r="BW189" s="29">
        <f>I189</f>
        <v>0</v>
      </c>
      <c r="BX189" s="4" t="s">
        <v>100</v>
      </c>
    </row>
    <row r="190" spans="1:76" ht="14.4" x14ac:dyDescent="0.3">
      <c r="A190" s="32"/>
      <c r="D190" s="33"/>
      <c r="E190" s="33"/>
      <c r="G190" s="34"/>
      <c r="P190" s="35"/>
    </row>
    <row r="191" spans="1:76" ht="14.4" x14ac:dyDescent="0.3">
      <c r="A191" s="25" t="s">
        <v>52</v>
      </c>
      <c r="B191" s="26" t="s">
        <v>110</v>
      </c>
      <c r="C191" s="26" t="s">
        <v>101</v>
      </c>
      <c r="D191" s="158" t="s">
        <v>102</v>
      </c>
      <c r="E191" s="159"/>
      <c r="F191" s="27" t="s">
        <v>7</v>
      </c>
      <c r="G191" s="27" t="s">
        <v>7</v>
      </c>
      <c r="H191" s="27" t="s">
        <v>7</v>
      </c>
      <c r="I191" s="27" t="s">
        <v>7</v>
      </c>
      <c r="J191" s="1">
        <f>SUM(J192:J192)</f>
        <v>0</v>
      </c>
      <c r="K191" s="1">
        <f>SUM(K192:K192)</f>
        <v>0</v>
      </c>
      <c r="L191" s="1">
        <f>SUM(L192:L192)</f>
        <v>0</v>
      </c>
      <c r="M191" s="1">
        <f>SUM(M192:M192)</f>
        <v>0</v>
      </c>
      <c r="N191" s="12" t="s">
        <v>52</v>
      </c>
      <c r="O191" s="1">
        <f>SUM(O192:O192)</f>
        <v>0</v>
      </c>
      <c r="P191" s="28"/>
      <c r="AI191" s="12" t="s">
        <v>110</v>
      </c>
      <c r="AS191" s="1">
        <f>SUM(AJ192:AJ192)</f>
        <v>0</v>
      </c>
      <c r="AT191" s="1">
        <f>SUM(AK192:AK192)</f>
        <v>0</v>
      </c>
      <c r="AU191" s="1">
        <f>SUM(AL192:AL192)</f>
        <v>0</v>
      </c>
    </row>
    <row r="192" spans="1:76" ht="14.4" x14ac:dyDescent="0.3">
      <c r="A192" s="2" t="s">
        <v>261</v>
      </c>
      <c r="B192" s="3" t="s">
        <v>110</v>
      </c>
      <c r="C192" s="3" t="s">
        <v>104</v>
      </c>
      <c r="D192" s="104" t="s">
        <v>262</v>
      </c>
      <c r="E192" s="101"/>
      <c r="F192" s="3" t="s">
        <v>106</v>
      </c>
      <c r="G192" s="29">
        <v>6.1189999999999998</v>
      </c>
      <c r="H192" s="94"/>
      <c r="I192" s="30">
        <v>21</v>
      </c>
      <c r="J192" s="29">
        <f>ROUND(G192*AO192,2)</f>
        <v>0</v>
      </c>
      <c r="K192" s="29">
        <f>ROUND(G192*AP192,2)</f>
        <v>0</v>
      </c>
      <c r="L192" s="29">
        <f>ROUND(G192*H192,2)</f>
        <v>0</v>
      </c>
      <c r="M192" s="29">
        <f>L192*(1+BW192/100)</f>
        <v>0</v>
      </c>
      <c r="N192" s="29">
        <v>0</v>
      </c>
      <c r="O192" s="29">
        <f>G192*N192</f>
        <v>0</v>
      </c>
      <c r="P192" s="74"/>
      <c r="Z192" s="29">
        <f>ROUND(IF(AQ192="5",BJ192,0),2)</f>
        <v>0</v>
      </c>
      <c r="AB192" s="29">
        <f>ROUND(IF(AQ192="1",BH192,0),2)</f>
        <v>0</v>
      </c>
      <c r="AC192" s="29">
        <f>ROUND(IF(AQ192="1",BI192,0),2)</f>
        <v>0</v>
      </c>
      <c r="AD192" s="29">
        <f>ROUND(IF(AQ192="7",BH192,0),2)</f>
        <v>0</v>
      </c>
      <c r="AE192" s="29">
        <f>ROUND(IF(AQ192="7",BI192,0),2)</f>
        <v>0</v>
      </c>
      <c r="AF192" s="29">
        <f>ROUND(IF(AQ192="2",BH192,0),2)</f>
        <v>0</v>
      </c>
      <c r="AG192" s="29">
        <f>ROUND(IF(AQ192="2",BI192,0),2)</f>
        <v>0</v>
      </c>
      <c r="AH192" s="29">
        <f>ROUND(IF(AQ192="0",BJ192,0),2)</f>
        <v>0</v>
      </c>
      <c r="AI192" s="12" t="s">
        <v>110</v>
      </c>
      <c r="AJ192" s="29">
        <f>IF(AN192=0,L192,0)</f>
        <v>0</v>
      </c>
      <c r="AK192" s="29">
        <f>IF(AN192=12,L192,0)</f>
        <v>0</v>
      </c>
      <c r="AL192" s="29">
        <f>IF(AN192=21,L192,0)</f>
        <v>0</v>
      </c>
      <c r="AN192" s="29">
        <v>21</v>
      </c>
      <c r="AO192" s="29">
        <f>H192*0</f>
        <v>0</v>
      </c>
      <c r="AP192" s="29">
        <f>H192*(1-0)</f>
        <v>0</v>
      </c>
      <c r="AQ192" s="31" t="s">
        <v>65</v>
      </c>
      <c r="AV192" s="29">
        <f>ROUND(AW192+AX192,2)</f>
        <v>0</v>
      </c>
      <c r="AW192" s="29">
        <f>ROUND(G192*AO192,2)</f>
        <v>0</v>
      </c>
      <c r="AX192" s="29">
        <f>ROUND(G192*AP192,2)</f>
        <v>0</v>
      </c>
      <c r="AY192" s="31" t="s">
        <v>107</v>
      </c>
      <c r="AZ192" s="31" t="s">
        <v>263</v>
      </c>
      <c r="BA192" s="12" t="s">
        <v>115</v>
      </c>
      <c r="BC192" s="29">
        <f>AW192+AX192</f>
        <v>0</v>
      </c>
      <c r="BD192" s="29">
        <f>H192/(100-BE192)*100</f>
        <v>0</v>
      </c>
      <c r="BE192" s="29">
        <v>0</v>
      </c>
      <c r="BF192" s="29">
        <f>O192</f>
        <v>0</v>
      </c>
      <c r="BH192" s="29">
        <f>G192*AO192</f>
        <v>0</v>
      </c>
      <c r="BI192" s="29">
        <f>G192*AP192</f>
        <v>0</v>
      </c>
      <c r="BJ192" s="29">
        <f>G192*H192</f>
        <v>0</v>
      </c>
      <c r="BK192" s="31" t="s">
        <v>96</v>
      </c>
      <c r="BL192" s="29"/>
      <c r="BW192" s="29">
        <f>I192</f>
        <v>21</v>
      </c>
      <c r="BX192" s="4" t="s">
        <v>262</v>
      </c>
    </row>
    <row r="193" spans="1:76" ht="14.4" x14ac:dyDescent="0.3">
      <c r="A193" s="32"/>
      <c r="D193" s="33">
        <v>6.12</v>
      </c>
      <c r="E193" s="33" t="s">
        <v>52</v>
      </c>
      <c r="G193" s="34">
        <v>6.12</v>
      </c>
      <c r="P193" s="35"/>
    </row>
    <row r="194" spans="1:76" ht="14.4" x14ac:dyDescent="0.3">
      <c r="A194" s="25" t="s">
        <v>52</v>
      </c>
      <c r="B194" s="26" t="s">
        <v>110</v>
      </c>
      <c r="C194" s="26" t="s">
        <v>64</v>
      </c>
      <c r="D194" s="158" t="s">
        <v>264</v>
      </c>
      <c r="E194" s="159"/>
      <c r="F194" s="27" t="s">
        <v>7</v>
      </c>
      <c r="G194" s="27" t="s">
        <v>7</v>
      </c>
      <c r="H194" s="27" t="s">
        <v>7</v>
      </c>
      <c r="I194" s="27" t="s">
        <v>7</v>
      </c>
      <c r="J194" s="1">
        <f>SUM(J195:J325)</f>
        <v>0</v>
      </c>
      <c r="K194" s="1">
        <f>SUM(K195:K325)</f>
        <v>0</v>
      </c>
      <c r="L194" s="1">
        <f>SUM(L195:L325)</f>
        <v>0</v>
      </c>
      <c r="M194" s="1">
        <f>SUM(M195:M325)</f>
        <v>0</v>
      </c>
      <c r="N194" s="12" t="s">
        <v>52</v>
      </c>
      <c r="O194" s="1">
        <f>SUM(O195:O325)</f>
        <v>5.0660999999999969</v>
      </c>
      <c r="P194" s="28"/>
      <c r="AI194" s="12" t="s">
        <v>110</v>
      </c>
      <c r="AS194" s="1">
        <f>SUM(AJ195:AJ325)</f>
        <v>0</v>
      </c>
      <c r="AT194" s="1">
        <f>SUM(AK195:AK325)</f>
        <v>0</v>
      </c>
      <c r="AU194" s="1">
        <f>SUM(AL195:AL325)</f>
        <v>0</v>
      </c>
    </row>
    <row r="195" spans="1:76" ht="14.4" x14ac:dyDescent="0.3">
      <c r="A195" s="2" t="s">
        <v>265</v>
      </c>
      <c r="B195" s="3" t="s">
        <v>110</v>
      </c>
      <c r="C195" s="3" t="s">
        <v>266</v>
      </c>
      <c r="D195" s="104" t="s">
        <v>267</v>
      </c>
      <c r="E195" s="101"/>
      <c r="F195" s="3" t="s">
        <v>59</v>
      </c>
      <c r="G195" s="29">
        <v>1</v>
      </c>
      <c r="H195" s="94"/>
      <c r="I195" s="30">
        <v>21</v>
      </c>
      <c r="J195" s="29">
        <f>ROUND(G195*AO195,2)</f>
        <v>0</v>
      </c>
      <c r="K195" s="29">
        <f>ROUND(G195*AP195,2)</f>
        <v>0</v>
      </c>
      <c r="L195" s="29">
        <f>ROUND(G195*H195,2)</f>
        <v>0</v>
      </c>
      <c r="M195" s="29">
        <f>L195*(1+BW195/100)</f>
        <v>0</v>
      </c>
      <c r="N195" s="29">
        <v>1.17E-2</v>
      </c>
      <c r="O195" s="29">
        <f>G195*N195</f>
        <v>1.17E-2</v>
      </c>
      <c r="P195" s="74"/>
      <c r="Z195" s="29">
        <f>ROUND(IF(AQ195="5",BJ195,0),2)</f>
        <v>0</v>
      </c>
      <c r="AB195" s="29">
        <f>ROUND(IF(AQ195="1",BH195,0),2)</f>
        <v>0</v>
      </c>
      <c r="AC195" s="29">
        <f>ROUND(IF(AQ195="1",BI195,0),2)</f>
        <v>0</v>
      </c>
      <c r="AD195" s="29">
        <f>ROUND(IF(AQ195="7",BH195,0),2)</f>
        <v>0</v>
      </c>
      <c r="AE195" s="29">
        <f>ROUND(IF(AQ195="7",BI195,0),2)</f>
        <v>0</v>
      </c>
      <c r="AF195" s="29">
        <f>ROUND(IF(AQ195="2",BH195,0),2)</f>
        <v>0</v>
      </c>
      <c r="AG195" s="29">
        <f>ROUND(IF(AQ195="2",BI195,0),2)</f>
        <v>0</v>
      </c>
      <c r="AH195" s="29">
        <f>ROUND(IF(AQ195="0",BJ195,0),2)</f>
        <v>0</v>
      </c>
      <c r="AI195" s="12" t="s">
        <v>110</v>
      </c>
      <c r="AJ195" s="29">
        <f>IF(AN195=0,L195,0)</f>
        <v>0</v>
      </c>
      <c r="AK195" s="29">
        <f>IF(AN195=12,L195,0)</f>
        <v>0</v>
      </c>
      <c r="AL195" s="29">
        <f>IF(AN195=21,L195,0)</f>
        <v>0</v>
      </c>
      <c r="AN195" s="29">
        <v>21</v>
      </c>
      <c r="AO195" s="29">
        <f>H195*1</f>
        <v>0</v>
      </c>
      <c r="AP195" s="29">
        <f>H195*(1-1)</f>
        <v>0</v>
      </c>
      <c r="AQ195" s="31" t="s">
        <v>268</v>
      </c>
      <c r="AV195" s="29">
        <f>ROUND(AW195+AX195,2)</f>
        <v>0</v>
      </c>
      <c r="AW195" s="29">
        <f>ROUND(G195*AO195,2)</f>
        <v>0</v>
      </c>
      <c r="AX195" s="29">
        <f>ROUND(G195*AP195,2)</f>
        <v>0</v>
      </c>
      <c r="AY195" s="31" t="s">
        <v>269</v>
      </c>
      <c r="AZ195" s="31" t="s">
        <v>270</v>
      </c>
      <c r="BA195" s="12" t="s">
        <v>115</v>
      </c>
      <c r="BC195" s="29">
        <f>AW195+AX195</f>
        <v>0</v>
      </c>
      <c r="BD195" s="29">
        <f>H195/(100-BE195)*100</f>
        <v>0</v>
      </c>
      <c r="BE195" s="29">
        <v>0</v>
      </c>
      <c r="BF195" s="29">
        <f>O195</f>
        <v>1.17E-2</v>
      </c>
      <c r="BH195" s="29">
        <f>G195*AO195</f>
        <v>0</v>
      </c>
      <c r="BI195" s="29">
        <f>G195*AP195</f>
        <v>0</v>
      </c>
      <c r="BJ195" s="29">
        <f>G195*H195</f>
        <v>0</v>
      </c>
      <c r="BK195" s="31" t="s">
        <v>64</v>
      </c>
      <c r="BL195" s="29"/>
      <c r="BW195" s="29">
        <f>I195</f>
        <v>21</v>
      </c>
      <c r="BX195" s="4" t="s">
        <v>267</v>
      </c>
    </row>
    <row r="196" spans="1:76" ht="14.4" x14ac:dyDescent="0.3">
      <c r="A196" s="32"/>
      <c r="D196" s="33" t="s">
        <v>57</v>
      </c>
      <c r="E196" s="33" t="s">
        <v>52</v>
      </c>
      <c r="G196" s="34">
        <v>1</v>
      </c>
      <c r="P196" s="35"/>
    </row>
    <row r="197" spans="1:76" ht="14.4" x14ac:dyDescent="0.3">
      <c r="A197" s="2" t="s">
        <v>271</v>
      </c>
      <c r="B197" s="3" t="s">
        <v>110</v>
      </c>
      <c r="C197" s="3" t="s">
        <v>272</v>
      </c>
      <c r="D197" s="104" t="s">
        <v>273</v>
      </c>
      <c r="E197" s="101"/>
      <c r="F197" s="3" t="s">
        <v>59</v>
      </c>
      <c r="G197" s="29">
        <v>1</v>
      </c>
      <c r="H197" s="94"/>
      <c r="I197" s="30">
        <v>21</v>
      </c>
      <c r="J197" s="29">
        <f>ROUND(G197*AO197,2)</f>
        <v>0</v>
      </c>
      <c r="K197" s="29">
        <f>ROUND(G197*AP197,2)</f>
        <v>0</v>
      </c>
      <c r="L197" s="29">
        <f>ROUND(G197*H197,2)</f>
        <v>0</v>
      </c>
      <c r="M197" s="29">
        <f>L197*(1+BW197/100)</f>
        <v>0</v>
      </c>
      <c r="N197" s="29">
        <v>1.17E-2</v>
      </c>
      <c r="O197" s="29">
        <f>G197*N197</f>
        <v>1.17E-2</v>
      </c>
      <c r="P197" s="74"/>
      <c r="Z197" s="29">
        <f>ROUND(IF(AQ197="5",BJ197,0),2)</f>
        <v>0</v>
      </c>
      <c r="AB197" s="29">
        <f>ROUND(IF(AQ197="1",BH197,0),2)</f>
        <v>0</v>
      </c>
      <c r="AC197" s="29">
        <f>ROUND(IF(AQ197="1",BI197,0),2)</f>
        <v>0</v>
      </c>
      <c r="AD197" s="29">
        <f>ROUND(IF(AQ197="7",BH197,0),2)</f>
        <v>0</v>
      </c>
      <c r="AE197" s="29">
        <f>ROUND(IF(AQ197="7",BI197,0),2)</f>
        <v>0</v>
      </c>
      <c r="AF197" s="29">
        <f>ROUND(IF(AQ197="2",BH197,0),2)</f>
        <v>0</v>
      </c>
      <c r="AG197" s="29">
        <f>ROUND(IF(AQ197="2",BI197,0),2)</f>
        <v>0</v>
      </c>
      <c r="AH197" s="29">
        <f>ROUND(IF(AQ197="0",BJ197,0),2)</f>
        <v>0</v>
      </c>
      <c r="AI197" s="12" t="s">
        <v>110</v>
      </c>
      <c r="AJ197" s="29">
        <f>IF(AN197=0,L197,0)</f>
        <v>0</v>
      </c>
      <c r="AK197" s="29">
        <f>IF(AN197=12,L197,0)</f>
        <v>0</v>
      </c>
      <c r="AL197" s="29">
        <f>IF(AN197=21,L197,0)</f>
        <v>0</v>
      </c>
      <c r="AN197" s="29">
        <v>21</v>
      </c>
      <c r="AO197" s="29">
        <f>H197*1</f>
        <v>0</v>
      </c>
      <c r="AP197" s="29">
        <f>H197*(1-1)</f>
        <v>0</v>
      </c>
      <c r="AQ197" s="31" t="s">
        <v>268</v>
      </c>
      <c r="AV197" s="29">
        <f>ROUND(AW197+AX197,2)</f>
        <v>0</v>
      </c>
      <c r="AW197" s="29">
        <f>ROUND(G197*AO197,2)</f>
        <v>0</v>
      </c>
      <c r="AX197" s="29">
        <f>ROUND(G197*AP197,2)</f>
        <v>0</v>
      </c>
      <c r="AY197" s="31" t="s">
        <v>269</v>
      </c>
      <c r="AZ197" s="31" t="s">
        <v>270</v>
      </c>
      <c r="BA197" s="12" t="s">
        <v>115</v>
      </c>
      <c r="BC197" s="29">
        <f>AW197+AX197</f>
        <v>0</v>
      </c>
      <c r="BD197" s="29">
        <f>H197/(100-BE197)*100</f>
        <v>0</v>
      </c>
      <c r="BE197" s="29">
        <v>0</v>
      </c>
      <c r="BF197" s="29">
        <f>O197</f>
        <v>1.17E-2</v>
      </c>
      <c r="BH197" s="29">
        <f>G197*AO197</f>
        <v>0</v>
      </c>
      <c r="BI197" s="29">
        <f>G197*AP197</f>
        <v>0</v>
      </c>
      <c r="BJ197" s="29">
        <f>G197*H197</f>
        <v>0</v>
      </c>
      <c r="BK197" s="31" t="s">
        <v>64</v>
      </c>
      <c r="BL197" s="29"/>
      <c r="BW197" s="29">
        <f>I197</f>
        <v>21</v>
      </c>
      <c r="BX197" s="4" t="s">
        <v>273</v>
      </c>
    </row>
    <row r="198" spans="1:76" ht="14.4" x14ac:dyDescent="0.3">
      <c r="A198" s="32"/>
      <c r="D198" s="33" t="s">
        <v>57</v>
      </c>
      <c r="E198" s="33" t="s">
        <v>52</v>
      </c>
      <c r="G198" s="34">
        <v>1</v>
      </c>
      <c r="P198" s="35"/>
    </row>
    <row r="199" spans="1:76" ht="14.4" x14ac:dyDescent="0.3">
      <c r="A199" s="2" t="s">
        <v>274</v>
      </c>
      <c r="B199" s="3" t="s">
        <v>110</v>
      </c>
      <c r="C199" s="3" t="s">
        <v>275</v>
      </c>
      <c r="D199" s="104" t="s">
        <v>276</v>
      </c>
      <c r="E199" s="101"/>
      <c r="F199" s="3" t="s">
        <v>59</v>
      </c>
      <c r="G199" s="29">
        <v>1</v>
      </c>
      <c r="H199" s="94"/>
      <c r="I199" s="30">
        <v>21</v>
      </c>
      <c r="J199" s="29">
        <f>ROUND(G199*AO199,2)</f>
        <v>0</v>
      </c>
      <c r="K199" s="29">
        <f>ROUND(G199*AP199,2)</f>
        <v>0</v>
      </c>
      <c r="L199" s="29">
        <f>ROUND(G199*H199,2)</f>
        <v>0</v>
      </c>
      <c r="M199" s="29">
        <f>L199*(1+BW199/100)</f>
        <v>0</v>
      </c>
      <c r="N199" s="29">
        <v>1.17E-2</v>
      </c>
      <c r="O199" s="29">
        <f>G199*N199</f>
        <v>1.17E-2</v>
      </c>
      <c r="P199" s="74"/>
      <c r="Z199" s="29">
        <f>ROUND(IF(AQ199="5",BJ199,0),2)</f>
        <v>0</v>
      </c>
      <c r="AB199" s="29">
        <f>ROUND(IF(AQ199="1",BH199,0),2)</f>
        <v>0</v>
      </c>
      <c r="AC199" s="29">
        <f>ROUND(IF(AQ199="1",BI199,0),2)</f>
        <v>0</v>
      </c>
      <c r="AD199" s="29">
        <f>ROUND(IF(AQ199="7",BH199,0),2)</f>
        <v>0</v>
      </c>
      <c r="AE199" s="29">
        <f>ROUND(IF(AQ199="7",BI199,0),2)</f>
        <v>0</v>
      </c>
      <c r="AF199" s="29">
        <f>ROUND(IF(AQ199="2",BH199,0),2)</f>
        <v>0</v>
      </c>
      <c r="AG199" s="29">
        <f>ROUND(IF(AQ199="2",BI199,0),2)</f>
        <v>0</v>
      </c>
      <c r="AH199" s="29">
        <f>ROUND(IF(AQ199="0",BJ199,0),2)</f>
        <v>0</v>
      </c>
      <c r="AI199" s="12" t="s">
        <v>110</v>
      </c>
      <c r="AJ199" s="29">
        <f>IF(AN199=0,L199,0)</f>
        <v>0</v>
      </c>
      <c r="AK199" s="29">
        <f>IF(AN199=12,L199,0)</f>
        <v>0</v>
      </c>
      <c r="AL199" s="29">
        <f>IF(AN199=21,L199,0)</f>
        <v>0</v>
      </c>
      <c r="AN199" s="29">
        <v>21</v>
      </c>
      <c r="AO199" s="29">
        <f>H199*1</f>
        <v>0</v>
      </c>
      <c r="AP199" s="29">
        <f>H199*(1-1)</f>
        <v>0</v>
      </c>
      <c r="AQ199" s="31" t="s">
        <v>268</v>
      </c>
      <c r="AV199" s="29">
        <f>ROUND(AW199+AX199,2)</f>
        <v>0</v>
      </c>
      <c r="AW199" s="29">
        <f>ROUND(G199*AO199,2)</f>
        <v>0</v>
      </c>
      <c r="AX199" s="29">
        <f>ROUND(G199*AP199,2)</f>
        <v>0</v>
      </c>
      <c r="AY199" s="31" t="s">
        <v>269</v>
      </c>
      <c r="AZ199" s="31" t="s">
        <v>270</v>
      </c>
      <c r="BA199" s="12" t="s">
        <v>115</v>
      </c>
      <c r="BC199" s="29">
        <f>AW199+AX199</f>
        <v>0</v>
      </c>
      <c r="BD199" s="29">
        <f>H199/(100-BE199)*100</f>
        <v>0</v>
      </c>
      <c r="BE199" s="29">
        <v>0</v>
      </c>
      <c r="BF199" s="29">
        <f>O199</f>
        <v>1.17E-2</v>
      </c>
      <c r="BH199" s="29">
        <f>G199*AO199</f>
        <v>0</v>
      </c>
      <c r="BI199" s="29">
        <f>G199*AP199</f>
        <v>0</v>
      </c>
      <c r="BJ199" s="29">
        <f>G199*H199</f>
        <v>0</v>
      </c>
      <c r="BK199" s="31" t="s">
        <v>64</v>
      </c>
      <c r="BL199" s="29"/>
      <c r="BW199" s="29">
        <f>I199</f>
        <v>21</v>
      </c>
      <c r="BX199" s="4" t="s">
        <v>276</v>
      </c>
    </row>
    <row r="200" spans="1:76" ht="14.4" x14ac:dyDescent="0.3">
      <c r="A200" s="32"/>
      <c r="D200" s="33" t="s">
        <v>57</v>
      </c>
      <c r="E200" s="33" t="s">
        <v>52</v>
      </c>
      <c r="G200" s="34">
        <v>1</v>
      </c>
      <c r="P200" s="35"/>
    </row>
    <row r="201" spans="1:76" ht="14.4" x14ac:dyDescent="0.3">
      <c r="A201" s="2" t="s">
        <v>277</v>
      </c>
      <c r="B201" s="3" t="s">
        <v>110</v>
      </c>
      <c r="C201" s="3" t="s">
        <v>278</v>
      </c>
      <c r="D201" s="104" t="s">
        <v>279</v>
      </c>
      <c r="E201" s="101"/>
      <c r="F201" s="3" t="s">
        <v>59</v>
      </c>
      <c r="G201" s="29">
        <v>1</v>
      </c>
      <c r="H201" s="94"/>
      <c r="I201" s="30">
        <v>21</v>
      </c>
      <c r="J201" s="29">
        <f>ROUND(G201*AO201,2)</f>
        <v>0</v>
      </c>
      <c r="K201" s="29">
        <f>ROUND(G201*AP201,2)</f>
        <v>0</v>
      </c>
      <c r="L201" s="29">
        <f>ROUND(G201*H201,2)</f>
        <v>0</v>
      </c>
      <c r="M201" s="29">
        <f>L201*(1+BW201/100)</f>
        <v>0</v>
      </c>
      <c r="N201" s="29">
        <v>1.17E-2</v>
      </c>
      <c r="O201" s="29">
        <f>G201*N201</f>
        <v>1.17E-2</v>
      </c>
      <c r="P201" s="74"/>
      <c r="Z201" s="29">
        <f>ROUND(IF(AQ201="5",BJ201,0),2)</f>
        <v>0</v>
      </c>
      <c r="AB201" s="29">
        <f>ROUND(IF(AQ201="1",BH201,0),2)</f>
        <v>0</v>
      </c>
      <c r="AC201" s="29">
        <f>ROUND(IF(AQ201="1",BI201,0),2)</f>
        <v>0</v>
      </c>
      <c r="AD201" s="29">
        <f>ROUND(IF(AQ201="7",BH201,0),2)</f>
        <v>0</v>
      </c>
      <c r="AE201" s="29">
        <f>ROUND(IF(AQ201="7",BI201,0),2)</f>
        <v>0</v>
      </c>
      <c r="AF201" s="29">
        <f>ROUND(IF(AQ201="2",BH201,0),2)</f>
        <v>0</v>
      </c>
      <c r="AG201" s="29">
        <f>ROUND(IF(AQ201="2",BI201,0),2)</f>
        <v>0</v>
      </c>
      <c r="AH201" s="29">
        <f>ROUND(IF(AQ201="0",BJ201,0),2)</f>
        <v>0</v>
      </c>
      <c r="AI201" s="12" t="s">
        <v>110</v>
      </c>
      <c r="AJ201" s="29">
        <f>IF(AN201=0,L201,0)</f>
        <v>0</v>
      </c>
      <c r="AK201" s="29">
        <f>IF(AN201=12,L201,0)</f>
        <v>0</v>
      </c>
      <c r="AL201" s="29">
        <f>IF(AN201=21,L201,0)</f>
        <v>0</v>
      </c>
      <c r="AN201" s="29">
        <v>21</v>
      </c>
      <c r="AO201" s="29">
        <f>H201*1</f>
        <v>0</v>
      </c>
      <c r="AP201" s="29">
        <f>H201*(1-1)</f>
        <v>0</v>
      </c>
      <c r="AQ201" s="31" t="s">
        <v>268</v>
      </c>
      <c r="AV201" s="29">
        <f>ROUND(AW201+AX201,2)</f>
        <v>0</v>
      </c>
      <c r="AW201" s="29">
        <f>ROUND(G201*AO201,2)</f>
        <v>0</v>
      </c>
      <c r="AX201" s="29">
        <f>ROUND(G201*AP201,2)</f>
        <v>0</v>
      </c>
      <c r="AY201" s="31" t="s">
        <v>269</v>
      </c>
      <c r="AZ201" s="31" t="s">
        <v>270</v>
      </c>
      <c r="BA201" s="12" t="s">
        <v>115</v>
      </c>
      <c r="BC201" s="29">
        <f>AW201+AX201</f>
        <v>0</v>
      </c>
      <c r="BD201" s="29">
        <f>H201/(100-BE201)*100</f>
        <v>0</v>
      </c>
      <c r="BE201" s="29">
        <v>0</v>
      </c>
      <c r="BF201" s="29">
        <f>O201</f>
        <v>1.17E-2</v>
      </c>
      <c r="BH201" s="29">
        <f>G201*AO201</f>
        <v>0</v>
      </c>
      <c r="BI201" s="29">
        <f>G201*AP201</f>
        <v>0</v>
      </c>
      <c r="BJ201" s="29">
        <f>G201*H201</f>
        <v>0</v>
      </c>
      <c r="BK201" s="31" t="s">
        <v>64</v>
      </c>
      <c r="BL201" s="29"/>
      <c r="BW201" s="29">
        <f>I201</f>
        <v>21</v>
      </c>
      <c r="BX201" s="4" t="s">
        <v>279</v>
      </c>
    </row>
    <row r="202" spans="1:76" ht="14.4" x14ac:dyDescent="0.3">
      <c r="A202" s="32"/>
      <c r="D202" s="33" t="s">
        <v>57</v>
      </c>
      <c r="E202" s="33" t="s">
        <v>52</v>
      </c>
      <c r="G202" s="34">
        <v>1</v>
      </c>
      <c r="P202" s="35"/>
    </row>
    <row r="203" spans="1:76" ht="14.4" x14ac:dyDescent="0.3">
      <c r="A203" s="2" t="s">
        <v>280</v>
      </c>
      <c r="B203" s="3" t="s">
        <v>110</v>
      </c>
      <c r="C203" s="3" t="s">
        <v>281</v>
      </c>
      <c r="D203" s="104" t="s">
        <v>282</v>
      </c>
      <c r="E203" s="101"/>
      <c r="F203" s="3" t="s">
        <v>59</v>
      </c>
      <c r="G203" s="29">
        <v>1</v>
      </c>
      <c r="H203" s="94"/>
      <c r="I203" s="30">
        <v>21</v>
      </c>
      <c r="J203" s="29">
        <f>ROUND(G203*AO203,2)</f>
        <v>0</v>
      </c>
      <c r="K203" s="29">
        <f>ROUND(G203*AP203,2)</f>
        <v>0</v>
      </c>
      <c r="L203" s="29">
        <f>ROUND(G203*H203,2)</f>
        <v>0</v>
      </c>
      <c r="M203" s="29">
        <f>L203*(1+BW203/100)</f>
        <v>0</v>
      </c>
      <c r="N203" s="29">
        <v>1.17E-2</v>
      </c>
      <c r="O203" s="29">
        <f>G203*N203</f>
        <v>1.17E-2</v>
      </c>
      <c r="P203" s="74"/>
      <c r="Z203" s="29">
        <f>ROUND(IF(AQ203="5",BJ203,0),2)</f>
        <v>0</v>
      </c>
      <c r="AB203" s="29">
        <f>ROUND(IF(AQ203="1",BH203,0),2)</f>
        <v>0</v>
      </c>
      <c r="AC203" s="29">
        <f>ROUND(IF(AQ203="1",BI203,0),2)</f>
        <v>0</v>
      </c>
      <c r="AD203" s="29">
        <f>ROUND(IF(AQ203="7",BH203,0),2)</f>
        <v>0</v>
      </c>
      <c r="AE203" s="29">
        <f>ROUND(IF(AQ203="7",BI203,0),2)</f>
        <v>0</v>
      </c>
      <c r="AF203" s="29">
        <f>ROUND(IF(AQ203="2",BH203,0),2)</f>
        <v>0</v>
      </c>
      <c r="AG203" s="29">
        <f>ROUND(IF(AQ203="2",BI203,0),2)</f>
        <v>0</v>
      </c>
      <c r="AH203" s="29">
        <f>ROUND(IF(AQ203="0",BJ203,0),2)</f>
        <v>0</v>
      </c>
      <c r="AI203" s="12" t="s">
        <v>110</v>
      </c>
      <c r="AJ203" s="29">
        <f>IF(AN203=0,L203,0)</f>
        <v>0</v>
      </c>
      <c r="AK203" s="29">
        <f>IF(AN203=12,L203,0)</f>
        <v>0</v>
      </c>
      <c r="AL203" s="29">
        <f>IF(AN203=21,L203,0)</f>
        <v>0</v>
      </c>
      <c r="AN203" s="29">
        <v>21</v>
      </c>
      <c r="AO203" s="29">
        <f>H203*1</f>
        <v>0</v>
      </c>
      <c r="AP203" s="29">
        <f>H203*(1-1)</f>
        <v>0</v>
      </c>
      <c r="AQ203" s="31" t="s">
        <v>268</v>
      </c>
      <c r="AV203" s="29">
        <f>ROUND(AW203+AX203,2)</f>
        <v>0</v>
      </c>
      <c r="AW203" s="29">
        <f>ROUND(G203*AO203,2)</f>
        <v>0</v>
      </c>
      <c r="AX203" s="29">
        <f>ROUND(G203*AP203,2)</f>
        <v>0</v>
      </c>
      <c r="AY203" s="31" t="s">
        <v>269</v>
      </c>
      <c r="AZ203" s="31" t="s">
        <v>270</v>
      </c>
      <c r="BA203" s="12" t="s">
        <v>115</v>
      </c>
      <c r="BC203" s="29">
        <f>AW203+AX203</f>
        <v>0</v>
      </c>
      <c r="BD203" s="29">
        <f>H203/(100-BE203)*100</f>
        <v>0</v>
      </c>
      <c r="BE203" s="29">
        <v>0</v>
      </c>
      <c r="BF203" s="29">
        <f>O203</f>
        <v>1.17E-2</v>
      </c>
      <c r="BH203" s="29">
        <f>G203*AO203</f>
        <v>0</v>
      </c>
      <c r="BI203" s="29">
        <f>G203*AP203</f>
        <v>0</v>
      </c>
      <c r="BJ203" s="29">
        <f>G203*H203</f>
        <v>0</v>
      </c>
      <c r="BK203" s="31" t="s">
        <v>64</v>
      </c>
      <c r="BL203" s="29"/>
      <c r="BW203" s="29">
        <f>I203</f>
        <v>21</v>
      </c>
      <c r="BX203" s="4" t="s">
        <v>282</v>
      </c>
    </row>
    <row r="204" spans="1:76" ht="14.4" x14ac:dyDescent="0.3">
      <c r="A204" s="32"/>
      <c r="D204" s="33" t="s">
        <v>57</v>
      </c>
      <c r="E204" s="33" t="s">
        <v>52</v>
      </c>
      <c r="G204" s="34">
        <v>1</v>
      </c>
      <c r="P204" s="35"/>
    </row>
    <row r="205" spans="1:76" ht="14.4" x14ac:dyDescent="0.3">
      <c r="A205" s="2" t="s">
        <v>283</v>
      </c>
      <c r="B205" s="3" t="s">
        <v>110</v>
      </c>
      <c r="C205" s="3" t="s">
        <v>284</v>
      </c>
      <c r="D205" s="104" t="s">
        <v>285</v>
      </c>
      <c r="E205" s="101"/>
      <c r="F205" s="3" t="s">
        <v>59</v>
      </c>
      <c r="G205" s="29">
        <v>1</v>
      </c>
      <c r="H205" s="94"/>
      <c r="I205" s="30">
        <v>21</v>
      </c>
      <c r="J205" s="29">
        <f>ROUND(G205*AO205,2)</f>
        <v>0</v>
      </c>
      <c r="K205" s="29">
        <f>ROUND(G205*AP205,2)</f>
        <v>0</v>
      </c>
      <c r="L205" s="29">
        <f>ROUND(G205*H205,2)</f>
        <v>0</v>
      </c>
      <c r="M205" s="29">
        <f>L205*(1+BW205/100)</f>
        <v>0</v>
      </c>
      <c r="N205" s="29">
        <v>1.17E-2</v>
      </c>
      <c r="O205" s="29">
        <f>G205*N205</f>
        <v>1.17E-2</v>
      </c>
      <c r="P205" s="74"/>
      <c r="Z205" s="29">
        <f>ROUND(IF(AQ205="5",BJ205,0),2)</f>
        <v>0</v>
      </c>
      <c r="AB205" s="29">
        <f>ROUND(IF(AQ205="1",BH205,0),2)</f>
        <v>0</v>
      </c>
      <c r="AC205" s="29">
        <f>ROUND(IF(AQ205="1",BI205,0),2)</f>
        <v>0</v>
      </c>
      <c r="AD205" s="29">
        <f>ROUND(IF(AQ205="7",BH205,0),2)</f>
        <v>0</v>
      </c>
      <c r="AE205" s="29">
        <f>ROUND(IF(AQ205="7",BI205,0),2)</f>
        <v>0</v>
      </c>
      <c r="AF205" s="29">
        <f>ROUND(IF(AQ205="2",BH205,0),2)</f>
        <v>0</v>
      </c>
      <c r="AG205" s="29">
        <f>ROUND(IF(AQ205="2",BI205,0),2)</f>
        <v>0</v>
      </c>
      <c r="AH205" s="29">
        <f>ROUND(IF(AQ205="0",BJ205,0),2)</f>
        <v>0</v>
      </c>
      <c r="AI205" s="12" t="s">
        <v>110</v>
      </c>
      <c r="AJ205" s="29">
        <f>IF(AN205=0,L205,0)</f>
        <v>0</v>
      </c>
      <c r="AK205" s="29">
        <f>IF(AN205=12,L205,0)</f>
        <v>0</v>
      </c>
      <c r="AL205" s="29">
        <f>IF(AN205=21,L205,0)</f>
        <v>0</v>
      </c>
      <c r="AN205" s="29">
        <v>21</v>
      </c>
      <c r="AO205" s="29">
        <f>H205*1</f>
        <v>0</v>
      </c>
      <c r="AP205" s="29">
        <f>H205*(1-1)</f>
        <v>0</v>
      </c>
      <c r="AQ205" s="31" t="s">
        <v>268</v>
      </c>
      <c r="AV205" s="29">
        <f>ROUND(AW205+AX205,2)</f>
        <v>0</v>
      </c>
      <c r="AW205" s="29">
        <f>ROUND(G205*AO205,2)</f>
        <v>0</v>
      </c>
      <c r="AX205" s="29">
        <f>ROUND(G205*AP205,2)</f>
        <v>0</v>
      </c>
      <c r="AY205" s="31" t="s">
        <v>269</v>
      </c>
      <c r="AZ205" s="31" t="s">
        <v>270</v>
      </c>
      <c r="BA205" s="12" t="s">
        <v>115</v>
      </c>
      <c r="BC205" s="29">
        <f>AW205+AX205</f>
        <v>0</v>
      </c>
      <c r="BD205" s="29">
        <f>H205/(100-BE205)*100</f>
        <v>0</v>
      </c>
      <c r="BE205" s="29">
        <v>0</v>
      </c>
      <c r="BF205" s="29">
        <f>O205</f>
        <v>1.17E-2</v>
      </c>
      <c r="BH205" s="29">
        <f>G205*AO205</f>
        <v>0</v>
      </c>
      <c r="BI205" s="29">
        <f>G205*AP205</f>
        <v>0</v>
      </c>
      <c r="BJ205" s="29">
        <f>G205*H205</f>
        <v>0</v>
      </c>
      <c r="BK205" s="31" t="s">
        <v>64</v>
      </c>
      <c r="BL205" s="29"/>
      <c r="BW205" s="29">
        <f>I205</f>
        <v>21</v>
      </c>
      <c r="BX205" s="4" t="s">
        <v>285</v>
      </c>
    </row>
    <row r="206" spans="1:76" ht="14.4" x14ac:dyDescent="0.3">
      <c r="A206" s="32"/>
      <c r="D206" s="33" t="s">
        <v>57</v>
      </c>
      <c r="E206" s="33" t="s">
        <v>52</v>
      </c>
      <c r="G206" s="34">
        <v>1</v>
      </c>
      <c r="P206" s="35"/>
    </row>
    <row r="207" spans="1:76" ht="14.4" x14ac:dyDescent="0.3">
      <c r="A207" s="2" t="s">
        <v>286</v>
      </c>
      <c r="B207" s="3" t="s">
        <v>110</v>
      </c>
      <c r="C207" s="3" t="s">
        <v>287</v>
      </c>
      <c r="D207" s="104" t="s">
        <v>288</v>
      </c>
      <c r="E207" s="101"/>
      <c r="F207" s="3" t="s">
        <v>59</v>
      </c>
      <c r="G207" s="29">
        <v>1</v>
      </c>
      <c r="H207" s="94"/>
      <c r="I207" s="30">
        <v>21</v>
      </c>
      <c r="J207" s="29">
        <f>ROUND(G207*AO207,2)</f>
        <v>0</v>
      </c>
      <c r="K207" s="29">
        <f>ROUND(G207*AP207,2)</f>
        <v>0</v>
      </c>
      <c r="L207" s="29">
        <f>ROUND(G207*H207,2)</f>
        <v>0</v>
      </c>
      <c r="M207" s="29">
        <f>L207*(1+BW207/100)</f>
        <v>0</v>
      </c>
      <c r="N207" s="29">
        <v>1.17E-2</v>
      </c>
      <c r="O207" s="29">
        <f>G207*N207</f>
        <v>1.17E-2</v>
      </c>
      <c r="P207" s="74"/>
      <c r="Z207" s="29">
        <f>ROUND(IF(AQ207="5",BJ207,0),2)</f>
        <v>0</v>
      </c>
      <c r="AB207" s="29">
        <f>ROUND(IF(AQ207="1",BH207,0),2)</f>
        <v>0</v>
      </c>
      <c r="AC207" s="29">
        <f>ROUND(IF(AQ207="1",BI207,0),2)</f>
        <v>0</v>
      </c>
      <c r="AD207" s="29">
        <f>ROUND(IF(AQ207="7",BH207,0),2)</f>
        <v>0</v>
      </c>
      <c r="AE207" s="29">
        <f>ROUND(IF(AQ207="7",BI207,0),2)</f>
        <v>0</v>
      </c>
      <c r="AF207" s="29">
        <f>ROUND(IF(AQ207="2",BH207,0),2)</f>
        <v>0</v>
      </c>
      <c r="AG207" s="29">
        <f>ROUND(IF(AQ207="2",BI207,0),2)</f>
        <v>0</v>
      </c>
      <c r="AH207" s="29">
        <f>ROUND(IF(AQ207="0",BJ207,0),2)</f>
        <v>0</v>
      </c>
      <c r="AI207" s="12" t="s">
        <v>110</v>
      </c>
      <c r="AJ207" s="29">
        <f>IF(AN207=0,L207,0)</f>
        <v>0</v>
      </c>
      <c r="AK207" s="29">
        <f>IF(AN207=12,L207,0)</f>
        <v>0</v>
      </c>
      <c r="AL207" s="29">
        <f>IF(AN207=21,L207,0)</f>
        <v>0</v>
      </c>
      <c r="AN207" s="29">
        <v>21</v>
      </c>
      <c r="AO207" s="29">
        <f>H207*1</f>
        <v>0</v>
      </c>
      <c r="AP207" s="29">
        <f>H207*(1-1)</f>
        <v>0</v>
      </c>
      <c r="AQ207" s="31" t="s">
        <v>268</v>
      </c>
      <c r="AV207" s="29">
        <f>ROUND(AW207+AX207,2)</f>
        <v>0</v>
      </c>
      <c r="AW207" s="29">
        <f>ROUND(G207*AO207,2)</f>
        <v>0</v>
      </c>
      <c r="AX207" s="29">
        <f>ROUND(G207*AP207,2)</f>
        <v>0</v>
      </c>
      <c r="AY207" s="31" t="s">
        <v>269</v>
      </c>
      <c r="AZ207" s="31" t="s">
        <v>270</v>
      </c>
      <c r="BA207" s="12" t="s">
        <v>115</v>
      </c>
      <c r="BC207" s="29">
        <f>AW207+AX207</f>
        <v>0</v>
      </c>
      <c r="BD207" s="29">
        <f>H207/(100-BE207)*100</f>
        <v>0</v>
      </c>
      <c r="BE207" s="29">
        <v>0</v>
      </c>
      <c r="BF207" s="29">
        <f>O207</f>
        <v>1.17E-2</v>
      </c>
      <c r="BH207" s="29">
        <f>G207*AO207</f>
        <v>0</v>
      </c>
      <c r="BI207" s="29">
        <f>G207*AP207</f>
        <v>0</v>
      </c>
      <c r="BJ207" s="29">
        <f>G207*H207</f>
        <v>0</v>
      </c>
      <c r="BK207" s="31" t="s">
        <v>64</v>
      </c>
      <c r="BL207" s="29"/>
      <c r="BW207" s="29">
        <f>I207</f>
        <v>21</v>
      </c>
      <c r="BX207" s="4" t="s">
        <v>288</v>
      </c>
    </row>
    <row r="208" spans="1:76" ht="14.4" x14ac:dyDescent="0.3">
      <c r="A208" s="32"/>
      <c r="D208" s="33" t="s">
        <v>57</v>
      </c>
      <c r="E208" s="33" t="s">
        <v>52</v>
      </c>
      <c r="G208" s="34">
        <v>1</v>
      </c>
      <c r="P208" s="35"/>
    </row>
    <row r="209" spans="1:76" ht="14.4" x14ac:dyDescent="0.3">
      <c r="A209" s="2" t="s">
        <v>289</v>
      </c>
      <c r="B209" s="3" t="s">
        <v>110</v>
      </c>
      <c r="C209" s="3" t="s">
        <v>290</v>
      </c>
      <c r="D209" s="104" t="s">
        <v>291</v>
      </c>
      <c r="E209" s="101"/>
      <c r="F209" s="3" t="s">
        <v>59</v>
      </c>
      <c r="G209" s="29">
        <v>1</v>
      </c>
      <c r="H209" s="94"/>
      <c r="I209" s="30">
        <v>21</v>
      </c>
      <c r="J209" s="29">
        <f>ROUND(G209*AO209,2)</f>
        <v>0</v>
      </c>
      <c r="K209" s="29">
        <f>ROUND(G209*AP209,2)</f>
        <v>0</v>
      </c>
      <c r="L209" s="29">
        <f>ROUND(G209*H209,2)</f>
        <v>0</v>
      </c>
      <c r="M209" s="29">
        <f>L209*(1+BW209/100)</f>
        <v>0</v>
      </c>
      <c r="N209" s="29">
        <v>1.17E-2</v>
      </c>
      <c r="O209" s="29">
        <f>G209*N209</f>
        <v>1.17E-2</v>
      </c>
      <c r="P209" s="74"/>
      <c r="Z209" s="29">
        <f>ROUND(IF(AQ209="5",BJ209,0),2)</f>
        <v>0</v>
      </c>
      <c r="AB209" s="29">
        <f>ROUND(IF(AQ209="1",BH209,0),2)</f>
        <v>0</v>
      </c>
      <c r="AC209" s="29">
        <f>ROUND(IF(AQ209="1",BI209,0),2)</f>
        <v>0</v>
      </c>
      <c r="AD209" s="29">
        <f>ROUND(IF(AQ209="7",BH209,0),2)</f>
        <v>0</v>
      </c>
      <c r="AE209" s="29">
        <f>ROUND(IF(AQ209="7",BI209,0),2)</f>
        <v>0</v>
      </c>
      <c r="AF209" s="29">
        <f>ROUND(IF(AQ209="2",BH209,0),2)</f>
        <v>0</v>
      </c>
      <c r="AG209" s="29">
        <f>ROUND(IF(AQ209="2",BI209,0),2)</f>
        <v>0</v>
      </c>
      <c r="AH209" s="29">
        <f>ROUND(IF(AQ209="0",BJ209,0),2)</f>
        <v>0</v>
      </c>
      <c r="AI209" s="12" t="s">
        <v>110</v>
      </c>
      <c r="AJ209" s="29">
        <f>IF(AN209=0,L209,0)</f>
        <v>0</v>
      </c>
      <c r="AK209" s="29">
        <f>IF(AN209=12,L209,0)</f>
        <v>0</v>
      </c>
      <c r="AL209" s="29">
        <f>IF(AN209=21,L209,0)</f>
        <v>0</v>
      </c>
      <c r="AN209" s="29">
        <v>21</v>
      </c>
      <c r="AO209" s="29">
        <f>H209*1</f>
        <v>0</v>
      </c>
      <c r="AP209" s="29">
        <f>H209*(1-1)</f>
        <v>0</v>
      </c>
      <c r="AQ209" s="31" t="s">
        <v>268</v>
      </c>
      <c r="AV209" s="29">
        <f>ROUND(AW209+AX209,2)</f>
        <v>0</v>
      </c>
      <c r="AW209" s="29">
        <f>ROUND(G209*AO209,2)</f>
        <v>0</v>
      </c>
      <c r="AX209" s="29">
        <f>ROUND(G209*AP209,2)</f>
        <v>0</v>
      </c>
      <c r="AY209" s="31" t="s">
        <v>269</v>
      </c>
      <c r="AZ209" s="31" t="s">
        <v>270</v>
      </c>
      <c r="BA209" s="12" t="s">
        <v>115</v>
      </c>
      <c r="BC209" s="29">
        <f>AW209+AX209</f>
        <v>0</v>
      </c>
      <c r="BD209" s="29">
        <f>H209/(100-BE209)*100</f>
        <v>0</v>
      </c>
      <c r="BE209" s="29">
        <v>0</v>
      </c>
      <c r="BF209" s="29">
        <f>O209</f>
        <v>1.17E-2</v>
      </c>
      <c r="BH209" s="29">
        <f>G209*AO209</f>
        <v>0</v>
      </c>
      <c r="BI209" s="29">
        <f>G209*AP209</f>
        <v>0</v>
      </c>
      <c r="BJ209" s="29">
        <f>G209*H209</f>
        <v>0</v>
      </c>
      <c r="BK209" s="31" t="s">
        <v>64</v>
      </c>
      <c r="BL209" s="29"/>
      <c r="BW209" s="29">
        <f>I209</f>
        <v>21</v>
      </c>
      <c r="BX209" s="4" t="s">
        <v>291</v>
      </c>
    </row>
    <row r="210" spans="1:76" ht="14.4" x14ac:dyDescent="0.3">
      <c r="A210" s="32"/>
      <c r="D210" s="33" t="s">
        <v>57</v>
      </c>
      <c r="E210" s="33" t="s">
        <v>52</v>
      </c>
      <c r="G210" s="34">
        <v>1</v>
      </c>
      <c r="P210" s="35"/>
    </row>
    <row r="211" spans="1:76" ht="14.4" x14ac:dyDescent="0.3">
      <c r="A211" s="2" t="s">
        <v>292</v>
      </c>
      <c r="B211" s="3" t="s">
        <v>110</v>
      </c>
      <c r="C211" s="3" t="s">
        <v>293</v>
      </c>
      <c r="D211" s="104" t="s">
        <v>294</v>
      </c>
      <c r="E211" s="101"/>
      <c r="F211" s="3" t="s">
        <v>59</v>
      </c>
      <c r="G211" s="29">
        <v>1</v>
      </c>
      <c r="H211" s="94"/>
      <c r="I211" s="30">
        <v>21</v>
      </c>
      <c r="J211" s="29">
        <f>ROUND(G211*AO211,2)</f>
        <v>0</v>
      </c>
      <c r="K211" s="29">
        <f>ROUND(G211*AP211,2)</f>
        <v>0</v>
      </c>
      <c r="L211" s="29">
        <f>ROUND(G211*H211,2)</f>
        <v>0</v>
      </c>
      <c r="M211" s="29">
        <f>L211*(1+BW211/100)</f>
        <v>0</v>
      </c>
      <c r="N211" s="29">
        <v>1.17E-2</v>
      </c>
      <c r="O211" s="29">
        <f>G211*N211</f>
        <v>1.17E-2</v>
      </c>
      <c r="P211" s="74"/>
      <c r="Z211" s="29">
        <f>ROUND(IF(AQ211="5",BJ211,0),2)</f>
        <v>0</v>
      </c>
      <c r="AB211" s="29">
        <f>ROUND(IF(AQ211="1",BH211,0),2)</f>
        <v>0</v>
      </c>
      <c r="AC211" s="29">
        <f>ROUND(IF(AQ211="1",BI211,0),2)</f>
        <v>0</v>
      </c>
      <c r="AD211" s="29">
        <f>ROUND(IF(AQ211="7",BH211,0),2)</f>
        <v>0</v>
      </c>
      <c r="AE211" s="29">
        <f>ROUND(IF(AQ211="7",BI211,0),2)</f>
        <v>0</v>
      </c>
      <c r="AF211" s="29">
        <f>ROUND(IF(AQ211="2",BH211,0),2)</f>
        <v>0</v>
      </c>
      <c r="AG211" s="29">
        <f>ROUND(IF(AQ211="2",BI211,0),2)</f>
        <v>0</v>
      </c>
      <c r="AH211" s="29">
        <f>ROUND(IF(AQ211="0",BJ211,0),2)</f>
        <v>0</v>
      </c>
      <c r="AI211" s="12" t="s">
        <v>110</v>
      </c>
      <c r="AJ211" s="29">
        <f>IF(AN211=0,L211,0)</f>
        <v>0</v>
      </c>
      <c r="AK211" s="29">
        <f>IF(AN211=12,L211,0)</f>
        <v>0</v>
      </c>
      <c r="AL211" s="29">
        <f>IF(AN211=21,L211,0)</f>
        <v>0</v>
      </c>
      <c r="AN211" s="29">
        <v>21</v>
      </c>
      <c r="AO211" s="29">
        <f>H211*1</f>
        <v>0</v>
      </c>
      <c r="AP211" s="29">
        <f>H211*(1-1)</f>
        <v>0</v>
      </c>
      <c r="AQ211" s="31" t="s">
        <v>268</v>
      </c>
      <c r="AV211" s="29">
        <f>ROUND(AW211+AX211,2)</f>
        <v>0</v>
      </c>
      <c r="AW211" s="29">
        <f>ROUND(G211*AO211,2)</f>
        <v>0</v>
      </c>
      <c r="AX211" s="29">
        <f>ROUND(G211*AP211,2)</f>
        <v>0</v>
      </c>
      <c r="AY211" s="31" t="s">
        <v>269</v>
      </c>
      <c r="AZ211" s="31" t="s">
        <v>270</v>
      </c>
      <c r="BA211" s="12" t="s">
        <v>115</v>
      </c>
      <c r="BC211" s="29">
        <f>AW211+AX211</f>
        <v>0</v>
      </c>
      <c r="BD211" s="29">
        <f>H211/(100-BE211)*100</f>
        <v>0</v>
      </c>
      <c r="BE211" s="29">
        <v>0</v>
      </c>
      <c r="BF211" s="29">
        <f>O211</f>
        <v>1.17E-2</v>
      </c>
      <c r="BH211" s="29">
        <f>G211*AO211</f>
        <v>0</v>
      </c>
      <c r="BI211" s="29">
        <f>G211*AP211</f>
        <v>0</v>
      </c>
      <c r="BJ211" s="29">
        <f>G211*H211</f>
        <v>0</v>
      </c>
      <c r="BK211" s="31" t="s">
        <v>64</v>
      </c>
      <c r="BL211" s="29"/>
      <c r="BW211" s="29">
        <f>I211</f>
        <v>21</v>
      </c>
      <c r="BX211" s="4" t="s">
        <v>294</v>
      </c>
    </row>
    <row r="212" spans="1:76" ht="14.4" x14ac:dyDescent="0.3">
      <c r="A212" s="32"/>
      <c r="D212" s="33" t="s">
        <v>57</v>
      </c>
      <c r="E212" s="33" t="s">
        <v>52</v>
      </c>
      <c r="G212" s="34">
        <v>1</v>
      </c>
      <c r="P212" s="35"/>
    </row>
    <row r="213" spans="1:76" ht="14.4" x14ac:dyDescent="0.3">
      <c r="A213" s="2" t="s">
        <v>295</v>
      </c>
      <c r="B213" s="3" t="s">
        <v>110</v>
      </c>
      <c r="C213" s="3" t="s">
        <v>296</v>
      </c>
      <c r="D213" s="104" t="s">
        <v>297</v>
      </c>
      <c r="E213" s="101"/>
      <c r="F213" s="3" t="s">
        <v>59</v>
      </c>
      <c r="G213" s="29">
        <v>1</v>
      </c>
      <c r="H213" s="94"/>
      <c r="I213" s="30">
        <v>21</v>
      </c>
      <c r="J213" s="29">
        <f>ROUND(G213*AO213,2)</f>
        <v>0</v>
      </c>
      <c r="K213" s="29">
        <f>ROUND(G213*AP213,2)</f>
        <v>0</v>
      </c>
      <c r="L213" s="29">
        <f>ROUND(G213*H213,2)</f>
        <v>0</v>
      </c>
      <c r="M213" s="29">
        <f>L213*(1+BW213/100)</f>
        <v>0</v>
      </c>
      <c r="N213" s="29">
        <v>1.17E-2</v>
      </c>
      <c r="O213" s="29">
        <f>G213*N213</f>
        <v>1.17E-2</v>
      </c>
      <c r="P213" s="74"/>
      <c r="Z213" s="29">
        <f>ROUND(IF(AQ213="5",BJ213,0),2)</f>
        <v>0</v>
      </c>
      <c r="AB213" s="29">
        <f>ROUND(IF(AQ213="1",BH213,0),2)</f>
        <v>0</v>
      </c>
      <c r="AC213" s="29">
        <f>ROUND(IF(AQ213="1",BI213,0),2)</f>
        <v>0</v>
      </c>
      <c r="AD213" s="29">
        <f>ROUND(IF(AQ213="7",BH213,0),2)</f>
        <v>0</v>
      </c>
      <c r="AE213" s="29">
        <f>ROUND(IF(AQ213="7",BI213,0),2)</f>
        <v>0</v>
      </c>
      <c r="AF213" s="29">
        <f>ROUND(IF(AQ213="2",BH213,0),2)</f>
        <v>0</v>
      </c>
      <c r="AG213" s="29">
        <f>ROUND(IF(AQ213="2",BI213,0),2)</f>
        <v>0</v>
      </c>
      <c r="AH213" s="29">
        <f>ROUND(IF(AQ213="0",BJ213,0),2)</f>
        <v>0</v>
      </c>
      <c r="AI213" s="12" t="s">
        <v>110</v>
      </c>
      <c r="AJ213" s="29">
        <f>IF(AN213=0,L213,0)</f>
        <v>0</v>
      </c>
      <c r="AK213" s="29">
        <f>IF(AN213=12,L213,0)</f>
        <v>0</v>
      </c>
      <c r="AL213" s="29">
        <f>IF(AN213=21,L213,0)</f>
        <v>0</v>
      </c>
      <c r="AN213" s="29">
        <v>21</v>
      </c>
      <c r="AO213" s="29">
        <f>H213*1</f>
        <v>0</v>
      </c>
      <c r="AP213" s="29">
        <f>H213*(1-1)</f>
        <v>0</v>
      </c>
      <c r="AQ213" s="31" t="s">
        <v>268</v>
      </c>
      <c r="AV213" s="29">
        <f>ROUND(AW213+AX213,2)</f>
        <v>0</v>
      </c>
      <c r="AW213" s="29">
        <f>ROUND(G213*AO213,2)</f>
        <v>0</v>
      </c>
      <c r="AX213" s="29">
        <f>ROUND(G213*AP213,2)</f>
        <v>0</v>
      </c>
      <c r="AY213" s="31" t="s">
        <v>269</v>
      </c>
      <c r="AZ213" s="31" t="s">
        <v>270</v>
      </c>
      <c r="BA213" s="12" t="s">
        <v>115</v>
      </c>
      <c r="BC213" s="29">
        <f>AW213+AX213</f>
        <v>0</v>
      </c>
      <c r="BD213" s="29">
        <f>H213/(100-BE213)*100</f>
        <v>0</v>
      </c>
      <c r="BE213" s="29">
        <v>0</v>
      </c>
      <c r="BF213" s="29">
        <f>O213</f>
        <v>1.17E-2</v>
      </c>
      <c r="BH213" s="29">
        <f>G213*AO213</f>
        <v>0</v>
      </c>
      <c r="BI213" s="29">
        <f>G213*AP213</f>
        <v>0</v>
      </c>
      <c r="BJ213" s="29">
        <f>G213*H213</f>
        <v>0</v>
      </c>
      <c r="BK213" s="31" t="s">
        <v>64</v>
      </c>
      <c r="BL213" s="29"/>
      <c r="BW213" s="29">
        <f>I213</f>
        <v>21</v>
      </c>
      <c r="BX213" s="4" t="s">
        <v>297</v>
      </c>
    </row>
    <row r="214" spans="1:76" ht="14.4" x14ac:dyDescent="0.3">
      <c r="A214" s="32"/>
      <c r="D214" s="33" t="s">
        <v>57</v>
      </c>
      <c r="E214" s="33" t="s">
        <v>52</v>
      </c>
      <c r="G214" s="34">
        <v>1</v>
      </c>
      <c r="P214" s="35"/>
    </row>
    <row r="215" spans="1:76" ht="14.4" x14ac:dyDescent="0.3">
      <c r="A215" s="2" t="s">
        <v>298</v>
      </c>
      <c r="B215" s="3" t="s">
        <v>110</v>
      </c>
      <c r="C215" s="3" t="s">
        <v>299</v>
      </c>
      <c r="D215" s="104" t="s">
        <v>300</v>
      </c>
      <c r="E215" s="101"/>
      <c r="F215" s="3" t="s">
        <v>59</v>
      </c>
      <c r="G215" s="29">
        <v>1</v>
      </c>
      <c r="H215" s="94"/>
      <c r="I215" s="30">
        <v>21</v>
      </c>
      <c r="J215" s="29">
        <f>ROUND(G215*AO215,2)</f>
        <v>0</v>
      </c>
      <c r="K215" s="29">
        <f>ROUND(G215*AP215,2)</f>
        <v>0</v>
      </c>
      <c r="L215" s="29">
        <f>ROUND(G215*H215,2)</f>
        <v>0</v>
      </c>
      <c r="M215" s="29">
        <f>L215*(1+BW215/100)</f>
        <v>0</v>
      </c>
      <c r="N215" s="29">
        <v>1.17E-2</v>
      </c>
      <c r="O215" s="29">
        <f>G215*N215</f>
        <v>1.17E-2</v>
      </c>
      <c r="P215" s="74"/>
      <c r="Z215" s="29">
        <f>ROUND(IF(AQ215="5",BJ215,0),2)</f>
        <v>0</v>
      </c>
      <c r="AB215" s="29">
        <f>ROUND(IF(AQ215="1",BH215,0),2)</f>
        <v>0</v>
      </c>
      <c r="AC215" s="29">
        <f>ROUND(IF(AQ215="1",BI215,0),2)</f>
        <v>0</v>
      </c>
      <c r="AD215" s="29">
        <f>ROUND(IF(AQ215="7",BH215,0),2)</f>
        <v>0</v>
      </c>
      <c r="AE215" s="29">
        <f>ROUND(IF(AQ215="7",BI215,0),2)</f>
        <v>0</v>
      </c>
      <c r="AF215" s="29">
        <f>ROUND(IF(AQ215="2",BH215,0),2)</f>
        <v>0</v>
      </c>
      <c r="AG215" s="29">
        <f>ROUND(IF(AQ215="2",BI215,0),2)</f>
        <v>0</v>
      </c>
      <c r="AH215" s="29">
        <f>ROUND(IF(AQ215="0",BJ215,0),2)</f>
        <v>0</v>
      </c>
      <c r="AI215" s="12" t="s">
        <v>110</v>
      </c>
      <c r="AJ215" s="29">
        <f>IF(AN215=0,L215,0)</f>
        <v>0</v>
      </c>
      <c r="AK215" s="29">
        <f>IF(AN215=12,L215,0)</f>
        <v>0</v>
      </c>
      <c r="AL215" s="29">
        <f>IF(AN215=21,L215,0)</f>
        <v>0</v>
      </c>
      <c r="AN215" s="29">
        <v>21</v>
      </c>
      <c r="AO215" s="29">
        <f>H215*1</f>
        <v>0</v>
      </c>
      <c r="AP215" s="29">
        <f>H215*(1-1)</f>
        <v>0</v>
      </c>
      <c r="AQ215" s="31" t="s">
        <v>268</v>
      </c>
      <c r="AV215" s="29">
        <f>ROUND(AW215+AX215,2)</f>
        <v>0</v>
      </c>
      <c r="AW215" s="29">
        <f>ROUND(G215*AO215,2)</f>
        <v>0</v>
      </c>
      <c r="AX215" s="29">
        <f>ROUND(G215*AP215,2)</f>
        <v>0</v>
      </c>
      <c r="AY215" s="31" t="s">
        <v>269</v>
      </c>
      <c r="AZ215" s="31" t="s">
        <v>270</v>
      </c>
      <c r="BA215" s="12" t="s">
        <v>115</v>
      </c>
      <c r="BC215" s="29">
        <f>AW215+AX215</f>
        <v>0</v>
      </c>
      <c r="BD215" s="29">
        <f>H215/(100-BE215)*100</f>
        <v>0</v>
      </c>
      <c r="BE215" s="29">
        <v>0</v>
      </c>
      <c r="BF215" s="29">
        <f>O215</f>
        <v>1.17E-2</v>
      </c>
      <c r="BH215" s="29">
        <f>G215*AO215</f>
        <v>0</v>
      </c>
      <c r="BI215" s="29">
        <f>G215*AP215</f>
        <v>0</v>
      </c>
      <c r="BJ215" s="29">
        <f>G215*H215</f>
        <v>0</v>
      </c>
      <c r="BK215" s="31" t="s">
        <v>64</v>
      </c>
      <c r="BL215" s="29"/>
      <c r="BW215" s="29">
        <f>I215</f>
        <v>21</v>
      </c>
      <c r="BX215" s="4" t="s">
        <v>300</v>
      </c>
    </row>
    <row r="216" spans="1:76" ht="14.4" x14ac:dyDescent="0.3">
      <c r="A216" s="32"/>
      <c r="D216" s="33" t="s">
        <v>57</v>
      </c>
      <c r="E216" s="33" t="s">
        <v>52</v>
      </c>
      <c r="G216" s="34">
        <v>1</v>
      </c>
      <c r="P216" s="35"/>
    </row>
    <row r="217" spans="1:76" ht="14.4" x14ac:dyDescent="0.3">
      <c r="A217" s="2" t="s">
        <v>301</v>
      </c>
      <c r="B217" s="3" t="s">
        <v>110</v>
      </c>
      <c r="C217" s="3" t="s">
        <v>302</v>
      </c>
      <c r="D217" s="104" t="s">
        <v>303</v>
      </c>
      <c r="E217" s="101"/>
      <c r="F217" s="3" t="s">
        <v>59</v>
      </c>
      <c r="G217" s="29">
        <v>1</v>
      </c>
      <c r="H217" s="94"/>
      <c r="I217" s="30">
        <v>21</v>
      </c>
      <c r="J217" s="29">
        <f>ROUND(G217*AO217,2)</f>
        <v>0</v>
      </c>
      <c r="K217" s="29">
        <f>ROUND(G217*AP217,2)</f>
        <v>0</v>
      </c>
      <c r="L217" s="29">
        <f>ROUND(G217*H217,2)</f>
        <v>0</v>
      </c>
      <c r="M217" s="29">
        <f>L217*(1+BW217/100)</f>
        <v>0</v>
      </c>
      <c r="N217" s="29">
        <v>1.17E-2</v>
      </c>
      <c r="O217" s="29">
        <f>G217*N217</f>
        <v>1.17E-2</v>
      </c>
      <c r="P217" s="74"/>
      <c r="Z217" s="29">
        <f>ROUND(IF(AQ217="5",BJ217,0),2)</f>
        <v>0</v>
      </c>
      <c r="AB217" s="29">
        <f>ROUND(IF(AQ217="1",BH217,0),2)</f>
        <v>0</v>
      </c>
      <c r="AC217" s="29">
        <f>ROUND(IF(AQ217="1",BI217,0),2)</f>
        <v>0</v>
      </c>
      <c r="AD217" s="29">
        <f>ROUND(IF(AQ217="7",BH217,0),2)</f>
        <v>0</v>
      </c>
      <c r="AE217" s="29">
        <f>ROUND(IF(AQ217="7",BI217,0),2)</f>
        <v>0</v>
      </c>
      <c r="AF217" s="29">
        <f>ROUND(IF(AQ217="2",BH217,0),2)</f>
        <v>0</v>
      </c>
      <c r="AG217" s="29">
        <f>ROUND(IF(AQ217="2",BI217,0),2)</f>
        <v>0</v>
      </c>
      <c r="AH217" s="29">
        <f>ROUND(IF(AQ217="0",BJ217,0),2)</f>
        <v>0</v>
      </c>
      <c r="AI217" s="12" t="s">
        <v>110</v>
      </c>
      <c r="AJ217" s="29">
        <f>IF(AN217=0,L217,0)</f>
        <v>0</v>
      </c>
      <c r="AK217" s="29">
        <f>IF(AN217=12,L217,0)</f>
        <v>0</v>
      </c>
      <c r="AL217" s="29">
        <f>IF(AN217=21,L217,0)</f>
        <v>0</v>
      </c>
      <c r="AN217" s="29">
        <v>21</v>
      </c>
      <c r="AO217" s="29">
        <f>H217*1</f>
        <v>0</v>
      </c>
      <c r="AP217" s="29">
        <f>H217*(1-1)</f>
        <v>0</v>
      </c>
      <c r="AQ217" s="31" t="s">
        <v>268</v>
      </c>
      <c r="AV217" s="29">
        <f>ROUND(AW217+AX217,2)</f>
        <v>0</v>
      </c>
      <c r="AW217" s="29">
        <f>ROUND(G217*AO217,2)</f>
        <v>0</v>
      </c>
      <c r="AX217" s="29">
        <f>ROUND(G217*AP217,2)</f>
        <v>0</v>
      </c>
      <c r="AY217" s="31" t="s">
        <v>269</v>
      </c>
      <c r="AZ217" s="31" t="s">
        <v>270</v>
      </c>
      <c r="BA217" s="12" t="s">
        <v>115</v>
      </c>
      <c r="BC217" s="29">
        <f>AW217+AX217</f>
        <v>0</v>
      </c>
      <c r="BD217" s="29">
        <f>H217/(100-BE217)*100</f>
        <v>0</v>
      </c>
      <c r="BE217" s="29">
        <v>0</v>
      </c>
      <c r="BF217" s="29">
        <f>O217</f>
        <v>1.17E-2</v>
      </c>
      <c r="BH217" s="29">
        <f>G217*AO217</f>
        <v>0</v>
      </c>
      <c r="BI217" s="29">
        <f>G217*AP217</f>
        <v>0</v>
      </c>
      <c r="BJ217" s="29">
        <f>G217*H217</f>
        <v>0</v>
      </c>
      <c r="BK217" s="31" t="s">
        <v>64</v>
      </c>
      <c r="BL217" s="29"/>
      <c r="BW217" s="29">
        <f>I217</f>
        <v>21</v>
      </c>
      <c r="BX217" s="4" t="s">
        <v>303</v>
      </c>
    </row>
    <row r="218" spans="1:76" ht="14.4" x14ac:dyDescent="0.3">
      <c r="A218" s="32"/>
      <c r="D218" s="33" t="s">
        <v>57</v>
      </c>
      <c r="E218" s="33" t="s">
        <v>52</v>
      </c>
      <c r="G218" s="34">
        <v>1</v>
      </c>
      <c r="P218" s="35"/>
    </row>
    <row r="219" spans="1:76" ht="14.4" x14ac:dyDescent="0.3">
      <c r="A219" s="2" t="s">
        <v>304</v>
      </c>
      <c r="B219" s="3" t="s">
        <v>110</v>
      </c>
      <c r="C219" s="3" t="s">
        <v>305</v>
      </c>
      <c r="D219" s="104" t="s">
        <v>306</v>
      </c>
      <c r="E219" s="101"/>
      <c r="F219" s="3" t="s">
        <v>59</v>
      </c>
      <c r="G219" s="29">
        <v>1</v>
      </c>
      <c r="H219" s="94"/>
      <c r="I219" s="30">
        <v>21</v>
      </c>
      <c r="J219" s="29">
        <f>ROUND(G219*AO219,2)</f>
        <v>0</v>
      </c>
      <c r="K219" s="29">
        <f>ROUND(G219*AP219,2)</f>
        <v>0</v>
      </c>
      <c r="L219" s="29">
        <f>ROUND(G219*H219,2)</f>
        <v>0</v>
      </c>
      <c r="M219" s="29">
        <f>L219*(1+BW219/100)</f>
        <v>0</v>
      </c>
      <c r="N219" s="29">
        <v>1.17E-2</v>
      </c>
      <c r="O219" s="29">
        <f>G219*N219</f>
        <v>1.17E-2</v>
      </c>
      <c r="P219" s="74"/>
      <c r="Z219" s="29">
        <f>ROUND(IF(AQ219="5",BJ219,0),2)</f>
        <v>0</v>
      </c>
      <c r="AB219" s="29">
        <f>ROUND(IF(AQ219="1",BH219,0),2)</f>
        <v>0</v>
      </c>
      <c r="AC219" s="29">
        <f>ROUND(IF(AQ219="1",BI219,0),2)</f>
        <v>0</v>
      </c>
      <c r="AD219" s="29">
        <f>ROUND(IF(AQ219="7",BH219,0),2)</f>
        <v>0</v>
      </c>
      <c r="AE219" s="29">
        <f>ROUND(IF(AQ219="7",BI219,0),2)</f>
        <v>0</v>
      </c>
      <c r="AF219" s="29">
        <f>ROUND(IF(AQ219="2",BH219,0),2)</f>
        <v>0</v>
      </c>
      <c r="AG219" s="29">
        <f>ROUND(IF(AQ219="2",BI219,0),2)</f>
        <v>0</v>
      </c>
      <c r="AH219" s="29">
        <f>ROUND(IF(AQ219="0",BJ219,0),2)</f>
        <v>0</v>
      </c>
      <c r="AI219" s="12" t="s">
        <v>110</v>
      </c>
      <c r="AJ219" s="29">
        <f>IF(AN219=0,L219,0)</f>
        <v>0</v>
      </c>
      <c r="AK219" s="29">
        <f>IF(AN219=12,L219,0)</f>
        <v>0</v>
      </c>
      <c r="AL219" s="29">
        <f>IF(AN219=21,L219,0)</f>
        <v>0</v>
      </c>
      <c r="AN219" s="29">
        <v>21</v>
      </c>
      <c r="AO219" s="29">
        <f>H219*1</f>
        <v>0</v>
      </c>
      <c r="AP219" s="29">
        <f>H219*(1-1)</f>
        <v>0</v>
      </c>
      <c r="AQ219" s="31" t="s">
        <v>268</v>
      </c>
      <c r="AV219" s="29">
        <f>ROUND(AW219+AX219,2)</f>
        <v>0</v>
      </c>
      <c r="AW219" s="29">
        <f>ROUND(G219*AO219,2)</f>
        <v>0</v>
      </c>
      <c r="AX219" s="29">
        <f>ROUND(G219*AP219,2)</f>
        <v>0</v>
      </c>
      <c r="AY219" s="31" t="s">
        <v>269</v>
      </c>
      <c r="AZ219" s="31" t="s">
        <v>270</v>
      </c>
      <c r="BA219" s="12" t="s">
        <v>115</v>
      </c>
      <c r="BC219" s="29">
        <f>AW219+AX219</f>
        <v>0</v>
      </c>
      <c r="BD219" s="29">
        <f>H219/(100-BE219)*100</f>
        <v>0</v>
      </c>
      <c r="BE219" s="29">
        <v>0</v>
      </c>
      <c r="BF219" s="29">
        <f>O219</f>
        <v>1.17E-2</v>
      </c>
      <c r="BH219" s="29">
        <f>G219*AO219</f>
        <v>0</v>
      </c>
      <c r="BI219" s="29">
        <f>G219*AP219</f>
        <v>0</v>
      </c>
      <c r="BJ219" s="29">
        <f>G219*H219</f>
        <v>0</v>
      </c>
      <c r="BK219" s="31" t="s">
        <v>64</v>
      </c>
      <c r="BL219" s="29"/>
      <c r="BW219" s="29">
        <f>I219</f>
        <v>21</v>
      </c>
      <c r="BX219" s="4" t="s">
        <v>306</v>
      </c>
    </row>
    <row r="220" spans="1:76" ht="14.4" x14ac:dyDescent="0.3">
      <c r="A220" s="32"/>
      <c r="D220" s="33" t="s">
        <v>57</v>
      </c>
      <c r="E220" s="33" t="s">
        <v>52</v>
      </c>
      <c r="G220" s="34">
        <v>1</v>
      </c>
      <c r="P220" s="35"/>
    </row>
    <row r="221" spans="1:76" ht="14.4" x14ac:dyDescent="0.3">
      <c r="A221" s="2" t="s">
        <v>307</v>
      </c>
      <c r="B221" s="3" t="s">
        <v>110</v>
      </c>
      <c r="C221" s="3" t="s">
        <v>308</v>
      </c>
      <c r="D221" s="104" t="s">
        <v>309</v>
      </c>
      <c r="E221" s="101"/>
      <c r="F221" s="3" t="s">
        <v>59</v>
      </c>
      <c r="G221" s="29">
        <v>2</v>
      </c>
      <c r="H221" s="94"/>
      <c r="I221" s="30">
        <v>21</v>
      </c>
      <c r="J221" s="29">
        <f>ROUND(G221*AO221,2)</f>
        <v>0</v>
      </c>
      <c r="K221" s="29">
        <f>ROUND(G221*AP221,2)</f>
        <v>0</v>
      </c>
      <c r="L221" s="29">
        <f>ROUND(G221*H221,2)</f>
        <v>0</v>
      </c>
      <c r="M221" s="29">
        <f>L221*(1+BW221/100)</f>
        <v>0</v>
      </c>
      <c r="N221" s="29">
        <v>1.17E-2</v>
      </c>
      <c r="O221" s="29">
        <f>G221*N221</f>
        <v>2.3400000000000001E-2</v>
      </c>
      <c r="P221" s="74"/>
      <c r="Z221" s="29">
        <f>ROUND(IF(AQ221="5",BJ221,0),2)</f>
        <v>0</v>
      </c>
      <c r="AB221" s="29">
        <f>ROUND(IF(AQ221="1",BH221,0),2)</f>
        <v>0</v>
      </c>
      <c r="AC221" s="29">
        <f>ROUND(IF(AQ221="1",BI221,0),2)</f>
        <v>0</v>
      </c>
      <c r="AD221" s="29">
        <f>ROUND(IF(AQ221="7",BH221,0),2)</f>
        <v>0</v>
      </c>
      <c r="AE221" s="29">
        <f>ROUND(IF(AQ221="7",BI221,0),2)</f>
        <v>0</v>
      </c>
      <c r="AF221" s="29">
        <f>ROUND(IF(AQ221="2",BH221,0),2)</f>
        <v>0</v>
      </c>
      <c r="AG221" s="29">
        <f>ROUND(IF(AQ221="2",BI221,0),2)</f>
        <v>0</v>
      </c>
      <c r="AH221" s="29">
        <f>ROUND(IF(AQ221="0",BJ221,0),2)</f>
        <v>0</v>
      </c>
      <c r="AI221" s="12" t="s">
        <v>110</v>
      </c>
      <c r="AJ221" s="29">
        <f>IF(AN221=0,L221,0)</f>
        <v>0</v>
      </c>
      <c r="AK221" s="29">
        <f>IF(AN221=12,L221,0)</f>
        <v>0</v>
      </c>
      <c r="AL221" s="29">
        <f>IF(AN221=21,L221,0)</f>
        <v>0</v>
      </c>
      <c r="AN221" s="29">
        <v>21</v>
      </c>
      <c r="AO221" s="29">
        <f>H221*1</f>
        <v>0</v>
      </c>
      <c r="AP221" s="29">
        <f>H221*(1-1)</f>
        <v>0</v>
      </c>
      <c r="AQ221" s="31" t="s">
        <v>268</v>
      </c>
      <c r="AV221" s="29">
        <f>ROUND(AW221+AX221,2)</f>
        <v>0</v>
      </c>
      <c r="AW221" s="29">
        <f>ROUND(G221*AO221,2)</f>
        <v>0</v>
      </c>
      <c r="AX221" s="29">
        <f>ROUND(G221*AP221,2)</f>
        <v>0</v>
      </c>
      <c r="AY221" s="31" t="s">
        <v>269</v>
      </c>
      <c r="AZ221" s="31" t="s">
        <v>270</v>
      </c>
      <c r="BA221" s="12" t="s">
        <v>115</v>
      </c>
      <c r="BC221" s="29">
        <f>AW221+AX221</f>
        <v>0</v>
      </c>
      <c r="BD221" s="29">
        <f>H221/(100-BE221)*100</f>
        <v>0</v>
      </c>
      <c r="BE221" s="29">
        <v>0</v>
      </c>
      <c r="BF221" s="29">
        <f>O221</f>
        <v>2.3400000000000001E-2</v>
      </c>
      <c r="BH221" s="29">
        <f>G221*AO221</f>
        <v>0</v>
      </c>
      <c r="BI221" s="29">
        <f>G221*AP221</f>
        <v>0</v>
      </c>
      <c r="BJ221" s="29">
        <f>G221*H221</f>
        <v>0</v>
      </c>
      <c r="BK221" s="31" t="s">
        <v>64</v>
      </c>
      <c r="BL221" s="29"/>
      <c r="BW221" s="29">
        <f>I221</f>
        <v>21</v>
      </c>
      <c r="BX221" s="4" t="s">
        <v>309</v>
      </c>
    </row>
    <row r="222" spans="1:76" ht="14.4" x14ac:dyDescent="0.3">
      <c r="A222" s="32"/>
      <c r="D222" s="33" t="s">
        <v>66</v>
      </c>
      <c r="E222" s="33" t="s">
        <v>52</v>
      </c>
      <c r="G222" s="34">
        <v>2</v>
      </c>
      <c r="P222" s="35"/>
    </row>
    <row r="223" spans="1:76" ht="14.4" x14ac:dyDescent="0.3">
      <c r="A223" s="2" t="s">
        <v>310</v>
      </c>
      <c r="B223" s="3" t="s">
        <v>110</v>
      </c>
      <c r="C223" s="3" t="s">
        <v>311</v>
      </c>
      <c r="D223" s="104" t="s">
        <v>312</v>
      </c>
      <c r="E223" s="101"/>
      <c r="F223" s="3" t="s">
        <v>59</v>
      </c>
      <c r="G223" s="29">
        <v>1</v>
      </c>
      <c r="H223" s="94"/>
      <c r="I223" s="30">
        <v>21</v>
      </c>
      <c r="J223" s="29">
        <f>ROUND(G223*AO223,2)</f>
        <v>0</v>
      </c>
      <c r="K223" s="29">
        <f>ROUND(G223*AP223,2)</f>
        <v>0</v>
      </c>
      <c r="L223" s="29">
        <f>ROUND(G223*H223,2)</f>
        <v>0</v>
      </c>
      <c r="M223" s="29">
        <f>L223*(1+BW223/100)</f>
        <v>0</v>
      </c>
      <c r="N223" s="29">
        <v>1.17E-2</v>
      </c>
      <c r="O223" s="29">
        <f>G223*N223</f>
        <v>1.17E-2</v>
      </c>
      <c r="P223" s="74"/>
      <c r="Z223" s="29">
        <f>ROUND(IF(AQ223="5",BJ223,0),2)</f>
        <v>0</v>
      </c>
      <c r="AB223" s="29">
        <f>ROUND(IF(AQ223="1",BH223,0),2)</f>
        <v>0</v>
      </c>
      <c r="AC223" s="29">
        <f>ROUND(IF(AQ223="1",BI223,0),2)</f>
        <v>0</v>
      </c>
      <c r="AD223" s="29">
        <f>ROUND(IF(AQ223="7",BH223,0),2)</f>
        <v>0</v>
      </c>
      <c r="AE223" s="29">
        <f>ROUND(IF(AQ223="7",BI223,0),2)</f>
        <v>0</v>
      </c>
      <c r="AF223" s="29">
        <f>ROUND(IF(AQ223="2",BH223,0),2)</f>
        <v>0</v>
      </c>
      <c r="AG223" s="29">
        <f>ROUND(IF(AQ223="2",BI223,0),2)</f>
        <v>0</v>
      </c>
      <c r="AH223" s="29">
        <f>ROUND(IF(AQ223="0",BJ223,0),2)</f>
        <v>0</v>
      </c>
      <c r="AI223" s="12" t="s">
        <v>110</v>
      </c>
      <c r="AJ223" s="29">
        <f>IF(AN223=0,L223,0)</f>
        <v>0</v>
      </c>
      <c r="AK223" s="29">
        <f>IF(AN223=12,L223,0)</f>
        <v>0</v>
      </c>
      <c r="AL223" s="29">
        <f>IF(AN223=21,L223,0)</f>
        <v>0</v>
      </c>
      <c r="AN223" s="29">
        <v>21</v>
      </c>
      <c r="AO223" s="29">
        <f>H223*1</f>
        <v>0</v>
      </c>
      <c r="AP223" s="29">
        <f>H223*(1-1)</f>
        <v>0</v>
      </c>
      <c r="AQ223" s="31" t="s">
        <v>268</v>
      </c>
      <c r="AV223" s="29">
        <f>ROUND(AW223+AX223,2)</f>
        <v>0</v>
      </c>
      <c r="AW223" s="29">
        <f>ROUND(G223*AO223,2)</f>
        <v>0</v>
      </c>
      <c r="AX223" s="29">
        <f>ROUND(G223*AP223,2)</f>
        <v>0</v>
      </c>
      <c r="AY223" s="31" t="s">
        <v>269</v>
      </c>
      <c r="AZ223" s="31" t="s">
        <v>270</v>
      </c>
      <c r="BA223" s="12" t="s">
        <v>115</v>
      </c>
      <c r="BC223" s="29">
        <f>AW223+AX223</f>
        <v>0</v>
      </c>
      <c r="BD223" s="29">
        <f>H223/(100-BE223)*100</f>
        <v>0</v>
      </c>
      <c r="BE223" s="29">
        <v>0</v>
      </c>
      <c r="BF223" s="29">
        <f>O223</f>
        <v>1.17E-2</v>
      </c>
      <c r="BH223" s="29">
        <f>G223*AO223</f>
        <v>0</v>
      </c>
      <c r="BI223" s="29">
        <f>G223*AP223</f>
        <v>0</v>
      </c>
      <c r="BJ223" s="29">
        <f>G223*H223</f>
        <v>0</v>
      </c>
      <c r="BK223" s="31" t="s">
        <v>64</v>
      </c>
      <c r="BL223" s="29"/>
      <c r="BW223" s="29">
        <f>I223</f>
        <v>21</v>
      </c>
      <c r="BX223" s="4" t="s">
        <v>312</v>
      </c>
    </row>
    <row r="224" spans="1:76" ht="14.4" x14ac:dyDescent="0.3">
      <c r="A224" s="32"/>
      <c r="D224" s="33" t="s">
        <v>57</v>
      </c>
      <c r="E224" s="33" t="s">
        <v>52</v>
      </c>
      <c r="G224" s="34">
        <v>1</v>
      </c>
      <c r="P224" s="35"/>
    </row>
    <row r="225" spans="1:76" ht="14.4" x14ac:dyDescent="0.3">
      <c r="A225" s="2" t="s">
        <v>313</v>
      </c>
      <c r="B225" s="3" t="s">
        <v>110</v>
      </c>
      <c r="C225" s="3" t="s">
        <v>314</v>
      </c>
      <c r="D225" s="104" t="s">
        <v>315</v>
      </c>
      <c r="E225" s="101"/>
      <c r="F225" s="3" t="s">
        <v>59</v>
      </c>
      <c r="G225" s="29">
        <v>2</v>
      </c>
      <c r="H225" s="94"/>
      <c r="I225" s="30">
        <v>21</v>
      </c>
      <c r="J225" s="29">
        <f>ROUND(G225*AO225,2)</f>
        <v>0</v>
      </c>
      <c r="K225" s="29">
        <f>ROUND(G225*AP225,2)</f>
        <v>0</v>
      </c>
      <c r="L225" s="29">
        <f>ROUND(G225*H225,2)</f>
        <v>0</v>
      </c>
      <c r="M225" s="29">
        <f>L225*(1+BW225/100)</f>
        <v>0</v>
      </c>
      <c r="N225" s="29">
        <v>1.17E-2</v>
      </c>
      <c r="O225" s="29">
        <f>G225*N225</f>
        <v>2.3400000000000001E-2</v>
      </c>
      <c r="P225" s="74"/>
      <c r="Z225" s="29">
        <f>ROUND(IF(AQ225="5",BJ225,0),2)</f>
        <v>0</v>
      </c>
      <c r="AB225" s="29">
        <f>ROUND(IF(AQ225="1",BH225,0),2)</f>
        <v>0</v>
      </c>
      <c r="AC225" s="29">
        <f>ROUND(IF(AQ225="1",BI225,0),2)</f>
        <v>0</v>
      </c>
      <c r="AD225" s="29">
        <f>ROUND(IF(AQ225="7",BH225,0),2)</f>
        <v>0</v>
      </c>
      <c r="AE225" s="29">
        <f>ROUND(IF(AQ225="7",BI225,0),2)</f>
        <v>0</v>
      </c>
      <c r="AF225" s="29">
        <f>ROUND(IF(AQ225="2",BH225,0),2)</f>
        <v>0</v>
      </c>
      <c r="AG225" s="29">
        <f>ROUND(IF(AQ225="2",BI225,0),2)</f>
        <v>0</v>
      </c>
      <c r="AH225" s="29">
        <f>ROUND(IF(AQ225="0",BJ225,0),2)</f>
        <v>0</v>
      </c>
      <c r="AI225" s="12" t="s">
        <v>110</v>
      </c>
      <c r="AJ225" s="29">
        <f>IF(AN225=0,L225,0)</f>
        <v>0</v>
      </c>
      <c r="AK225" s="29">
        <f>IF(AN225=12,L225,0)</f>
        <v>0</v>
      </c>
      <c r="AL225" s="29">
        <f>IF(AN225=21,L225,0)</f>
        <v>0</v>
      </c>
      <c r="AN225" s="29">
        <v>21</v>
      </c>
      <c r="AO225" s="29">
        <f>H225*1</f>
        <v>0</v>
      </c>
      <c r="AP225" s="29">
        <f>H225*(1-1)</f>
        <v>0</v>
      </c>
      <c r="AQ225" s="31" t="s">
        <v>268</v>
      </c>
      <c r="AV225" s="29">
        <f>ROUND(AW225+AX225,2)</f>
        <v>0</v>
      </c>
      <c r="AW225" s="29">
        <f>ROUND(G225*AO225,2)</f>
        <v>0</v>
      </c>
      <c r="AX225" s="29">
        <f>ROUND(G225*AP225,2)</f>
        <v>0</v>
      </c>
      <c r="AY225" s="31" t="s">
        <v>269</v>
      </c>
      <c r="AZ225" s="31" t="s">
        <v>270</v>
      </c>
      <c r="BA225" s="12" t="s">
        <v>115</v>
      </c>
      <c r="BC225" s="29">
        <f>AW225+AX225</f>
        <v>0</v>
      </c>
      <c r="BD225" s="29">
        <f>H225/(100-BE225)*100</f>
        <v>0</v>
      </c>
      <c r="BE225" s="29">
        <v>0</v>
      </c>
      <c r="BF225" s="29">
        <f>O225</f>
        <v>2.3400000000000001E-2</v>
      </c>
      <c r="BH225" s="29">
        <f>G225*AO225</f>
        <v>0</v>
      </c>
      <c r="BI225" s="29">
        <f>G225*AP225</f>
        <v>0</v>
      </c>
      <c r="BJ225" s="29">
        <f>G225*H225</f>
        <v>0</v>
      </c>
      <c r="BK225" s="31" t="s">
        <v>64</v>
      </c>
      <c r="BL225" s="29"/>
      <c r="BW225" s="29">
        <f>I225</f>
        <v>21</v>
      </c>
      <c r="BX225" s="4" t="s">
        <v>315</v>
      </c>
    </row>
    <row r="226" spans="1:76" ht="14.4" x14ac:dyDescent="0.3">
      <c r="A226" s="32"/>
      <c r="D226" s="33" t="s">
        <v>66</v>
      </c>
      <c r="E226" s="33" t="s">
        <v>52</v>
      </c>
      <c r="G226" s="34">
        <v>2</v>
      </c>
      <c r="P226" s="35"/>
    </row>
    <row r="227" spans="1:76" ht="14.4" x14ac:dyDescent="0.3">
      <c r="A227" s="2" t="s">
        <v>316</v>
      </c>
      <c r="B227" s="3" t="s">
        <v>110</v>
      </c>
      <c r="C227" s="3" t="s">
        <v>317</v>
      </c>
      <c r="D227" s="104" t="s">
        <v>318</v>
      </c>
      <c r="E227" s="101"/>
      <c r="F227" s="3" t="s">
        <v>59</v>
      </c>
      <c r="G227" s="29">
        <v>1</v>
      </c>
      <c r="H227" s="94"/>
      <c r="I227" s="30">
        <v>21</v>
      </c>
      <c r="J227" s="29">
        <f>ROUND(G227*AO227,2)</f>
        <v>0</v>
      </c>
      <c r="K227" s="29">
        <f>ROUND(G227*AP227,2)</f>
        <v>0</v>
      </c>
      <c r="L227" s="29">
        <f>ROUND(G227*H227,2)</f>
        <v>0</v>
      </c>
      <c r="M227" s="29">
        <f>L227*(1+BW227/100)</f>
        <v>0</v>
      </c>
      <c r="N227" s="29">
        <v>1.17E-2</v>
      </c>
      <c r="O227" s="29">
        <f>G227*N227</f>
        <v>1.17E-2</v>
      </c>
      <c r="P227" s="74"/>
      <c r="Z227" s="29">
        <f>ROUND(IF(AQ227="5",BJ227,0),2)</f>
        <v>0</v>
      </c>
      <c r="AB227" s="29">
        <f>ROUND(IF(AQ227="1",BH227,0),2)</f>
        <v>0</v>
      </c>
      <c r="AC227" s="29">
        <f>ROUND(IF(AQ227="1",BI227,0),2)</f>
        <v>0</v>
      </c>
      <c r="AD227" s="29">
        <f>ROUND(IF(AQ227="7",BH227,0),2)</f>
        <v>0</v>
      </c>
      <c r="AE227" s="29">
        <f>ROUND(IF(AQ227="7",BI227,0),2)</f>
        <v>0</v>
      </c>
      <c r="AF227" s="29">
        <f>ROUND(IF(AQ227="2",BH227,0),2)</f>
        <v>0</v>
      </c>
      <c r="AG227" s="29">
        <f>ROUND(IF(AQ227="2",BI227,0),2)</f>
        <v>0</v>
      </c>
      <c r="AH227" s="29">
        <f>ROUND(IF(AQ227="0",BJ227,0),2)</f>
        <v>0</v>
      </c>
      <c r="AI227" s="12" t="s">
        <v>110</v>
      </c>
      <c r="AJ227" s="29">
        <f>IF(AN227=0,L227,0)</f>
        <v>0</v>
      </c>
      <c r="AK227" s="29">
        <f>IF(AN227=12,L227,0)</f>
        <v>0</v>
      </c>
      <c r="AL227" s="29">
        <f>IF(AN227=21,L227,0)</f>
        <v>0</v>
      </c>
      <c r="AN227" s="29">
        <v>21</v>
      </c>
      <c r="AO227" s="29">
        <f>H227*1</f>
        <v>0</v>
      </c>
      <c r="AP227" s="29">
        <f>H227*(1-1)</f>
        <v>0</v>
      </c>
      <c r="AQ227" s="31" t="s">
        <v>268</v>
      </c>
      <c r="AV227" s="29">
        <f>ROUND(AW227+AX227,2)</f>
        <v>0</v>
      </c>
      <c r="AW227" s="29">
        <f>ROUND(G227*AO227,2)</f>
        <v>0</v>
      </c>
      <c r="AX227" s="29">
        <f>ROUND(G227*AP227,2)</f>
        <v>0</v>
      </c>
      <c r="AY227" s="31" t="s">
        <v>269</v>
      </c>
      <c r="AZ227" s="31" t="s">
        <v>270</v>
      </c>
      <c r="BA227" s="12" t="s">
        <v>115</v>
      </c>
      <c r="BC227" s="29">
        <f>AW227+AX227</f>
        <v>0</v>
      </c>
      <c r="BD227" s="29">
        <f>H227/(100-BE227)*100</f>
        <v>0</v>
      </c>
      <c r="BE227" s="29">
        <v>0</v>
      </c>
      <c r="BF227" s="29">
        <f>O227</f>
        <v>1.17E-2</v>
      </c>
      <c r="BH227" s="29">
        <f>G227*AO227</f>
        <v>0</v>
      </c>
      <c r="BI227" s="29">
        <f>G227*AP227</f>
        <v>0</v>
      </c>
      <c r="BJ227" s="29">
        <f>G227*H227</f>
        <v>0</v>
      </c>
      <c r="BK227" s="31" t="s">
        <v>64</v>
      </c>
      <c r="BL227" s="29"/>
      <c r="BW227" s="29">
        <f>I227</f>
        <v>21</v>
      </c>
      <c r="BX227" s="4" t="s">
        <v>318</v>
      </c>
    </row>
    <row r="228" spans="1:76" ht="14.4" x14ac:dyDescent="0.3">
      <c r="A228" s="32"/>
      <c r="D228" s="33" t="s">
        <v>57</v>
      </c>
      <c r="E228" s="33" t="s">
        <v>52</v>
      </c>
      <c r="G228" s="34">
        <v>1</v>
      </c>
      <c r="P228" s="35"/>
    </row>
    <row r="229" spans="1:76" ht="14.4" x14ac:dyDescent="0.3">
      <c r="A229" s="2" t="s">
        <v>319</v>
      </c>
      <c r="B229" s="3" t="s">
        <v>110</v>
      </c>
      <c r="C229" s="3" t="s">
        <v>320</v>
      </c>
      <c r="D229" s="104" t="s">
        <v>321</v>
      </c>
      <c r="E229" s="101"/>
      <c r="F229" s="3" t="s">
        <v>59</v>
      </c>
      <c r="G229" s="29">
        <v>3</v>
      </c>
      <c r="H229" s="94"/>
      <c r="I229" s="30">
        <v>21</v>
      </c>
      <c r="J229" s="29">
        <f>ROUND(G229*AO229,2)</f>
        <v>0</v>
      </c>
      <c r="K229" s="29">
        <f>ROUND(G229*AP229,2)</f>
        <v>0</v>
      </c>
      <c r="L229" s="29">
        <f>ROUND(G229*H229,2)</f>
        <v>0</v>
      </c>
      <c r="M229" s="29">
        <f>L229*(1+BW229/100)</f>
        <v>0</v>
      </c>
      <c r="N229" s="29">
        <v>1.17E-2</v>
      </c>
      <c r="O229" s="29">
        <f>G229*N229</f>
        <v>3.5099999999999999E-2</v>
      </c>
      <c r="P229" s="74"/>
      <c r="Z229" s="29">
        <f>ROUND(IF(AQ229="5",BJ229,0),2)</f>
        <v>0</v>
      </c>
      <c r="AB229" s="29">
        <f>ROUND(IF(AQ229="1",BH229,0),2)</f>
        <v>0</v>
      </c>
      <c r="AC229" s="29">
        <f>ROUND(IF(AQ229="1",BI229,0),2)</f>
        <v>0</v>
      </c>
      <c r="AD229" s="29">
        <f>ROUND(IF(AQ229="7",BH229,0),2)</f>
        <v>0</v>
      </c>
      <c r="AE229" s="29">
        <f>ROUND(IF(AQ229="7",BI229,0),2)</f>
        <v>0</v>
      </c>
      <c r="AF229" s="29">
        <f>ROUND(IF(AQ229="2",BH229,0),2)</f>
        <v>0</v>
      </c>
      <c r="AG229" s="29">
        <f>ROUND(IF(AQ229="2",BI229,0),2)</f>
        <v>0</v>
      </c>
      <c r="AH229" s="29">
        <f>ROUND(IF(AQ229="0",BJ229,0),2)</f>
        <v>0</v>
      </c>
      <c r="AI229" s="12" t="s">
        <v>110</v>
      </c>
      <c r="AJ229" s="29">
        <f>IF(AN229=0,L229,0)</f>
        <v>0</v>
      </c>
      <c r="AK229" s="29">
        <f>IF(AN229=12,L229,0)</f>
        <v>0</v>
      </c>
      <c r="AL229" s="29">
        <f>IF(AN229=21,L229,0)</f>
        <v>0</v>
      </c>
      <c r="AN229" s="29">
        <v>21</v>
      </c>
      <c r="AO229" s="29">
        <f>H229*1</f>
        <v>0</v>
      </c>
      <c r="AP229" s="29">
        <f>H229*(1-1)</f>
        <v>0</v>
      </c>
      <c r="AQ229" s="31" t="s">
        <v>268</v>
      </c>
      <c r="AV229" s="29">
        <f>ROUND(AW229+AX229,2)</f>
        <v>0</v>
      </c>
      <c r="AW229" s="29">
        <f>ROUND(G229*AO229,2)</f>
        <v>0</v>
      </c>
      <c r="AX229" s="29">
        <f>ROUND(G229*AP229,2)</f>
        <v>0</v>
      </c>
      <c r="AY229" s="31" t="s">
        <v>269</v>
      </c>
      <c r="AZ229" s="31" t="s">
        <v>270</v>
      </c>
      <c r="BA229" s="12" t="s">
        <v>115</v>
      </c>
      <c r="BC229" s="29">
        <f>AW229+AX229</f>
        <v>0</v>
      </c>
      <c r="BD229" s="29">
        <f>H229/(100-BE229)*100</f>
        <v>0</v>
      </c>
      <c r="BE229" s="29">
        <v>0</v>
      </c>
      <c r="BF229" s="29">
        <f>O229</f>
        <v>3.5099999999999999E-2</v>
      </c>
      <c r="BH229" s="29">
        <f>G229*AO229</f>
        <v>0</v>
      </c>
      <c r="BI229" s="29">
        <f>G229*AP229</f>
        <v>0</v>
      </c>
      <c r="BJ229" s="29">
        <f>G229*H229</f>
        <v>0</v>
      </c>
      <c r="BK229" s="31" t="s">
        <v>64</v>
      </c>
      <c r="BL229" s="29"/>
      <c r="BW229" s="29">
        <f>I229</f>
        <v>21</v>
      </c>
      <c r="BX229" s="4" t="s">
        <v>321</v>
      </c>
    </row>
    <row r="230" spans="1:76" ht="14.4" x14ac:dyDescent="0.3">
      <c r="A230" s="32"/>
      <c r="D230" s="33" t="s">
        <v>68</v>
      </c>
      <c r="E230" s="33" t="s">
        <v>52</v>
      </c>
      <c r="G230" s="34">
        <v>3</v>
      </c>
      <c r="P230" s="35"/>
    </row>
    <row r="231" spans="1:76" ht="14.4" x14ac:dyDescent="0.3">
      <c r="A231" s="2" t="s">
        <v>322</v>
      </c>
      <c r="B231" s="3" t="s">
        <v>110</v>
      </c>
      <c r="C231" s="3" t="s">
        <v>323</v>
      </c>
      <c r="D231" s="104" t="s">
        <v>324</v>
      </c>
      <c r="E231" s="101"/>
      <c r="F231" s="3" t="s">
        <v>59</v>
      </c>
      <c r="G231" s="29">
        <v>2</v>
      </c>
      <c r="H231" s="94"/>
      <c r="I231" s="30">
        <v>21</v>
      </c>
      <c r="J231" s="29">
        <f>ROUND(G231*AO231,2)</f>
        <v>0</v>
      </c>
      <c r="K231" s="29">
        <f>ROUND(G231*AP231,2)</f>
        <v>0</v>
      </c>
      <c r="L231" s="29">
        <f>ROUND(G231*H231,2)</f>
        <v>0</v>
      </c>
      <c r="M231" s="29">
        <f>L231*(1+BW231/100)</f>
        <v>0</v>
      </c>
      <c r="N231" s="29">
        <v>1.17E-2</v>
      </c>
      <c r="O231" s="29">
        <f>G231*N231</f>
        <v>2.3400000000000001E-2</v>
      </c>
      <c r="P231" s="74"/>
      <c r="Z231" s="29">
        <f>ROUND(IF(AQ231="5",BJ231,0),2)</f>
        <v>0</v>
      </c>
      <c r="AB231" s="29">
        <f>ROUND(IF(AQ231="1",BH231,0),2)</f>
        <v>0</v>
      </c>
      <c r="AC231" s="29">
        <f>ROUND(IF(AQ231="1",BI231,0),2)</f>
        <v>0</v>
      </c>
      <c r="AD231" s="29">
        <f>ROUND(IF(AQ231="7",BH231,0),2)</f>
        <v>0</v>
      </c>
      <c r="AE231" s="29">
        <f>ROUND(IF(AQ231="7",BI231,0),2)</f>
        <v>0</v>
      </c>
      <c r="AF231" s="29">
        <f>ROUND(IF(AQ231="2",BH231,0),2)</f>
        <v>0</v>
      </c>
      <c r="AG231" s="29">
        <f>ROUND(IF(AQ231="2",BI231,0),2)</f>
        <v>0</v>
      </c>
      <c r="AH231" s="29">
        <f>ROUND(IF(AQ231="0",BJ231,0),2)</f>
        <v>0</v>
      </c>
      <c r="AI231" s="12" t="s">
        <v>110</v>
      </c>
      <c r="AJ231" s="29">
        <f>IF(AN231=0,L231,0)</f>
        <v>0</v>
      </c>
      <c r="AK231" s="29">
        <f>IF(AN231=12,L231,0)</f>
        <v>0</v>
      </c>
      <c r="AL231" s="29">
        <f>IF(AN231=21,L231,0)</f>
        <v>0</v>
      </c>
      <c r="AN231" s="29">
        <v>21</v>
      </c>
      <c r="AO231" s="29">
        <f>H231*1</f>
        <v>0</v>
      </c>
      <c r="AP231" s="29">
        <f>H231*(1-1)</f>
        <v>0</v>
      </c>
      <c r="AQ231" s="31" t="s">
        <v>268</v>
      </c>
      <c r="AV231" s="29">
        <f>ROUND(AW231+AX231,2)</f>
        <v>0</v>
      </c>
      <c r="AW231" s="29">
        <f>ROUND(G231*AO231,2)</f>
        <v>0</v>
      </c>
      <c r="AX231" s="29">
        <f>ROUND(G231*AP231,2)</f>
        <v>0</v>
      </c>
      <c r="AY231" s="31" t="s">
        <v>269</v>
      </c>
      <c r="AZ231" s="31" t="s">
        <v>270</v>
      </c>
      <c r="BA231" s="12" t="s">
        <v>115</v>
      </c>
      <c r="BC231" s="29">
        <f>AW231+AX231</f>
        <v>0</v>
      </c>
      <c r="BD231" s="29">
        <f>H231/(100-BE231)*100</f>
        <v>0</v>
      </c>
      <c r="BE231" s="29">
        <v>0</v>
      </c>
      <c r="BF231" s="29">
        <f>O231</f>
        <v>2.3400000000000001E-2</v>
      </c>
      <c r="BH231" s="29">
        <f>G231*AO231</f>
        <v>0</v>
      </c>
      <c r="BI231" s="29">
        <f>G231*AP231</f>
        <v>0</v>
      </c>
      <c r="BJ231" s="29">
        <f>G231*H231</f>
        <v>0</v>
      </c>
      <c r="BK231" s="31" t="s">
        <v>64</v>
      </c>
      <c r="BL231" s="29"/>
      <c r="BW231" s="29">
        <f>I231</f>
        <v>21</v>
      </c>
      <c r="BX231" s="4" t="s">
        <v>324</v>
      </c>
    </row>
    <row r="232" spans="1:76" ht="14.4" x14ac:dyDescent="0.3">
      <c r="A232" s="32"/>
      <c r="D232" s="33" t="s">
        <v>66</v>
      </c>
      <c r="E232" s="33" t="s">
        <v>52</v>
      </c>
      <c r="G232" s="34">
        <v>2</v>
      </c>
      <c r="P232" s="35"/>
    </row>
    <row r="233" spans="1:76" ht="14.4" x14ac:dyDescent="0.3">
      <c r="A233" s="2" t="s">
        <v>325</v>
      </c>
      <c r="B233" s="3" t="s">
        <v>110</v>
      </c>
      <c r="C233" s="3" t="s">
        <v>326</v>
      </c>
      <c r="D233" s="104" t="s">
        <v>327</v>
      </c>
      <c r="E233" s="101"/>
      <c r="F233" s="3" t="s">
        <v>59</v>
      </c>
      <c r="G233" s="29">
        <v>2</v>
      </c>
      <c r="H233" s="94"/>
      <c r="I233" s="30">
        <v>21</v>
      </c>
      <c r="J233" s="29">
        <f>ROUND(G233*AO233,2)</f>
        <v>0</v>
      </c>
      <c r="K233" s="29">
        <f>ROUND(G233*AP233,2)</f>
        <v>0</v>
      </c>
      <c r="L233" s="29">
        <f>ROUND(G233*H233,2)</f>
        <v>0</v>
      </c>
      <c r="M233" s="29">
        <f>L233*(1+BW233/100)</f>
        <v>0</v>
      </c>
      <c r="N233" s="29">
        <v>1.17E-2</v>
      </c>
      <c r="O233" s="29">
        <f>G233*N233</f>
        <v>2.3400000000000001E-2</v>
      </c>
      <c r="P233" s="74"/>
      <c r="Z233" s="29">
        <f>ROUND(IF(AQ233="5",BJ233,0),2)</f>
        <v>0</v>
      </c>
      <c r="AB233" s="29">
        <f>ROUND(IF(AQ233="1",BH233,0),2)</f>
        <v>0</v>
      </c>
      <c r="AC233" s="29">
        <f>ROUND(IF(AQ233="1",BI233,0),2)</f>
        <v>0</v>
      </c>
      <c r="AD233" s="29">
        <f>ROUND(IF(AQ233="7",BH233,0),2)</f>
        <v>0</v>
      </c>
      <c r="AE233" s="29">
        <f>ROUND(IF(AQ233="7",BI233,0),2)</f>
        <v>0</v>
      </c>
      <c r="AF233" s="29">
        <f>ROUND(IF(AQ233="2",BH233,0),2)</f>
        <v>0</v>
      </c>
      <c r="AG233" s="29">
        <f>ROUND(IF(AQ233="2",BI233,0),2)</f>
        <v>0</v>
      </c>
      <c r="AH233" s="29">
        <f>ROUND(IF(AQ233="0",BJ233,0),2)</f>
        <v>0</v>
      </c>
      <c r="AI233" s="12" t="s">
        <v>110</v>
      </c>
      <c r="AJ233" s="29">
        <f>IF(AN233=0,L233,0)</f>
        <v>0</v>
      </c>
      <c r="AK233" s="29">
        <f>IF(AN233=12,L233,0)</f>
        <v>0</v>
      </c>
      <c r="AL233" s="29">
        <f>IF(AN233=21,L233,0)</f>
        <v>0</v>
      </c>
      <c r="AN233" s="29">
        <v>21</v>
      </c>
      <c r="AO233" s="29">
        <f>H233*1</f>
        <v>0</v>
      </c>
      <c r="AP233" s="29">
        <f>H233*(1-1)</f>
        <v>0</v>
      </c>
      <c r="AQ233" s="31" t="s">
        <v>268</v>
      </c>
      <c r="AV233" s="29">
        <f>ROUND(AW233+AX233,2)</f>
        <v>0</v>
      </c>
      <c r="AW233" s="29">
        <f>ROUND(G233*AO233,2)</f>
        <v>0</v>
      </c>
      <c r="AX233" s="29">
        <f>ROUND(G233*AP233,2)</f>
        <v>0</v>
      </c>
      <c r="AY233" s="31" t="s">
        <v>269</v>
      </c>
      <c r="AZ233" s="31" t="s">
        <v>270</v>
      </c>
      <c r="BA233" s="12" t="s">
        <v>115</v>
      </c>
      <c r="BC233" s="29">
        <f>AW233+AX233</f>
        <v>0</v>
      </c>
      <c r="BD233" s="29">
        <f>H233/(100-BE233)*100</f>
        <v>0</v>
      </c>
      <c r="BE233" s="29">
        <v>0</v>
      </c>
      <c r="BF233" s="29">
        <f>O233</f>
        <v>2.3400000000000001E-2</v>
      </c>
      <c r="BH233" s="29">
        <f>G233*AO233</f>
        <v>0</v>
      </c>
      <c r="BI233" s="29">
        <f>G233*AP233</f>
        <v>0</v>
      </c>
      <c r="BJ233" s="29">
        <f>G233*H233</f>
        <v>0</v>
      </c>
      <c r="BK233" s="31" t="s">
        <v>64</v>
      </c>
      <c r="BL233" s="29"/>
      <c r="BW233" s="29">
        <f>I233</f>
        <v>21</v>
      </c>
      <c r="BX233" s="4" t="s">
        <v>327</v>
      </c>
    </row>
    <row r="234" spans="1:76" ht="14.4" x14ac:dyDescent="0.3">
      <c r="A234" s="32"/>
      <c r="D234" s="33" t="s">
        <v>66</v>
      </c>
      <c r="E234" s="33" t="s">
        <v>52</v>
      </c>
      <c r="G234" s="34">
        <v>2</v>
      </c>
      <c r="P234" s="35"/>
    </row>
    <row r="235" spans="1:76" ht="14.4" x14ac:dyDescent="0.3">
      <c r="A235" s="2" t="s">
        <v>328</v>
      </c>
      <c r="B235" s="3" t="s">
        <v>110</v>
      </c>
      <c r="C235" s="3" t="s">
        <v>266</v>
      </c>
      <c r="D235" s="104" t="s">
        <v>329</v>
      </c>
      <c r="E235" s="101"/>
      <c r="F235" s="3" t="s">
        <v>59</v>
      </c>
      <c r="G235" s="29">
        <v>2</v>
      </c>
      <c r="H235" s="94"/>
      <c r="I235" s="30">
        <v>21</v>
      </c>
      <c r="J235" s="29">
        <f>ROUND(G235*AO235,2)</f>
        <v>0</v>
      </c>
      <c r="K235" s="29">
        <f>ROUND(G235*AP235,2)</f>
        <v>0</v>
      </c>
      <c r="L235" s="29">
        <f>ROUND(G235*H235,2)</f>
        <v>0</v>
      </c>
      <c r="M235" s="29">
        <f>L235*(1+BW235/100)</f>
        <v>0</v>
      </c>
      <c r="N235" s="29">
        <v>1.17E-2</v>
      </c>
      <c r="O235" s="29">
        <f>G235*N235</f>
        <v>2.3400000000000001E-2</v>
      </c>
      <c r="P235" s="74"/>
      <c r="Z235" s="29">
        <f>ROUND(IF(AQ235="5",BJ235,0),2)</f>
        <v>0</v>
      </c>
      <c r="AB235" s="29">
        <f>ROUND(IF(AQ235="1",BH235,0),2)</f>
        <v>0</v>
      </c>
      <c r="AC235" s="29">
        <f>ROUND(IF(AQ235="1",BI235,0),2)</f>
        <v>0</v>
      </c>
      <c r="AD235" s="29">
        <f>ROUND(IF(AQ235="7",BH235,0),2)</f>
        <v>0</v>
      </c>
      <c r="AE235" s="29">
        <f>ROUND(IF(AQ235="7",BI235,0),2)</f>
        <v>0</v>
      </c>
      <c r="AF235" s="29">
        <f>ROUND(IF(AQ235="2",BH235,0),2)</f>
        <v>0</v>
      </c>
      <c r="AG235" s="29">
        <f>ROUND(IF(AQ235="2",BI235,0),2)</f>
        <v>0</v>
      </c>
      <c r="AH235" s="29">
        <f>ROUND(IF(AQ235="0",BJ235,0),2)</f>
        <v>0</v>
      </c>
      <c r="AI235" s="12" t="s">
        <v>110</v>
      </c>
      <c r="AJ235" s="29">
        <f>IF(AN235=0,L235,0)</f>
        <v>0</v>
      </c>
      <c r="AK235" s="29">
        <f>IF(AN235=12,L235,0)</f>
        <v>0</v>
      </c>
      <c r="AL235" s="29">
        <f>IF(AN235=21,L235,0)</f>
        <v>0</v>
      </c>
      <c r="AN235" s="29">
        <v>21</v>
      </c>
      <c r="AO235" s="29">
        <f>H235*1</f>
        <v>0</v>
      </c>
      <c r="AP235" s="29">
        <f>H235*(1-1)</f>
        <v>0</v>
      </c>
      <c r="AQ235" s="31" t="s">
        <v>268</v>
      </c>
      <c r="AV235" s="29">
        <f>ROUND(AW235+AX235,2)</f>
        <v>0</v>
      </c>
      <c r="AW235" s="29">
        <f>ROUND(G235*AO235,2)</f>
        <v>0</v>
      </c>
      <c r="AX235" s="29">
        <f>ROUND(G235*AP235,2)</f>
        <v>0</v>
      </c>
      <c r="AY235" s="31" t="s">
        <v>269</v>
      </c>
      <c r="AZ235" s="31" t="s">
        <v>270</v>
      </c>
      <c r="BA235" s="12" t="s">
        <v>115</v>
      </c>
      <c r="BC235" s="29">
        <f>AW235+AX235</f>
        <v>0</v>
      </c>
      <c r="BD235" s="29">
        <f>H235/(100-BE235)*100</f>
        <v>0</v>
      </c>
      <c r="BE235" s="29">
        <v>0</v>
      </c>
      <c r="BF235" s="29">
        <f>O235</f>
        <v>2.3400000000000001E-2</v>
      </c>
      <c r="BH235" s="29">
        <f>G235*AO235</f>
        <v>0</v>
      </c>
      <c r="BI235" s="29">
        <f>G235*AP235</f>
        <v>0</v>
      </c>
      <c r="BJ235" s="29">
        <f>G235*H235</f>
        <v>0</v>
      </c>
      <c r="BK235" s="31" t="s">
        <v>64</v>
      </c>
      <c r="BL235" s="29"/>
      <c r="BW235" s="29">
        <f>I235</f>
        <v>21</v>
      </c>
      <c r="BX235" s="4" t="s">
        <v>329</v>
      </c>
    </row>
    <row r="236" spans="1:76" ht="14.4" x14ac:dyDescent="0.3">
      <c r="A236" s="32"/>
      <c r="D236" s="33" t="s">
        <v>66</v>
      </c>
      <c r="E236" s="33" t="s">
        <v>52</v>
      </c>
      <c r="G236" s="34">
        <v>2</v>
      </c>
      <c r="P236" s="35"/>
    </row>
    <row r="237" spans="1:76" ht="14.4" x14ac:dyDescent="0.3">
      <c r="A237" s="2" t="s">
        <v>330</v>
      </c>
      <c r="B237" s="3" t="s">
        <v>110</v>
      </c>
      <c r="C237" s="3" t="s">
        <v>331</v>
      </c>
      <c r="D237" s="104" t="s">
        <v>332</v>
      </c>
      <c r="E237" s="101"/>
      <c r="F237" s="3" t="s">
        <v>59</v>
      </c>
      <c r="G237" s="29">
        <v>1</v>
      </c>
      <c r="H237" s="94"/>
      <c r="I237" s="30">
        <v>21</v>
      </c>
      <c r="J237" s="29">
        <f>ROUND(G237*AO237,2)</f>
        <v>0</v>
      </c>
      <c r="K237" s="29">
        <f>ROUND(G237*AP237,2)</f>
        <v>0</v>
      </c>
      <c r="L237" s="29">
        <f>ROUND(G237*H237,2)</f>
        <v>0</v>
      </c>
      <c r="M237" s="29">
        <f>L237*(1+BW237/100)</f>
        <v>0</v>
      </c>
      <c r="N237" s="29">
        <v>1.17E-2</v>
      </c>
      <c r="O237" s="29">
        <f>G237*N237</f>
        <v>1.17E-2</v>
      </c>
      <c r="P237" s="74"/>
      <c r="Z237" s="29">
        <f>ROUND(IF(AQ237="5",BJ237,0),2)</f>
        <v>0</v>
      </c>
      <c r="AB237" s="29">
        <f>ROUND(IF(AQ237="1",BH237,0),2)</f>
        <v>0</v>
      </c>
      <c r="AC237" s="29">
        <f>ROUND(IF(AQ237="1",BI237,0),2)</f>
        <v>0</v>
      </c>
      <c r="AD237" s="29">
        <f>ROUND(IF(AQ237="7",BH237,0),2)</f>
        <v>0</v>
      </c>
      <c r="AE237" s="29">
        <f>ROUND(IF(AQ237="7",BI237,0),2)</f>
        <v>0</v>
      </c>
      <c r="AF237" s="29">
        <f>ROUND(IF(AQ237="2",BH237,0),2)</f>
        <v>0</v>
      </c>
      <c r="AG237" s="29">
        <f>ROUND(IF(AQ237="2",BI237,0),2)</f>
        <v>0</v>
      </c>
      <c r="AH237" s="29">
        <f>ROUND(IF(AQ237="0",BJ237,0),2)</f>
        <v>0</v>
      </c>
      <c r="AI237" s="12" t="s">
        <v>110</v>
      </c>
      <c r="AJ237" s="29">
        <f>IF(AN237=0,L237,0)</f>
        <v>0</v>
      </c>
      <c r="AK237" s="29">
        <f>IF(AN237=12,L237,0)</f>
        <v>0</v>
      </c>
      <c r="AL237" s="29">
        <f>IF(AN237=21,L237,0)</f>
        <v>0</v>
      </c>
      <c r="AN237" s="29">
        <v>21</v>
      </c>
      <c r="AO237" s="29">
        <f>H237*1</f>
        <v>0</v>
      </c>
      <c r="AP237" s="29">
        <f>H237*(1-1)</f>
        <v>0</v>
      </c>
      <c r="AQ237" s="31" t="s">
        <v>268</v>
      </c>
      <c r="AV237" s="29">
        <f>ROUND(AW237+AX237,2)</f>
        <v>0</v>
      </c>
      <c r="AW237" s="29">
        <f>ROUND(G237*AO237,2)</f>
        <v>0</v>
      </c>
      <c r="AX237" s="29">
        <f>ROUND(G237*AP237,2)</f>
        <v>0</v>
      </c>
      <c r="AY237" s="31" t="s">
        <v>269</v>
      </c>
      <c r="AZ237" s="31" t="s">
        <v>270</v>
      </c>
      <c r="BA237" s="12" t="s">
        <v>115</v>
      </c>
      <c r="BC237" s="29">
        <f>AW237+AX237</f>
        <v>0</v>
      </c>
      <c r="BD237" s="29">
        <f>H237/(100-BE237)*100</f>
        <v>0</v>
      </c>
      <c r="BE237" s="29">
        <v>0</v>
      </c>
      <c r="BF237" s="29">
        <f>O237</f>
        <v>1.17E-2</v>
      </c>
      <c r="BH237" s="29">
        <f>G237*AO237</f>
        <v>0</v>
      </c>
      <c r="BI237" s="29">
        <f>G237*AP237</f>
        <v>0</v>
      </c>
      <c r="BJ237" s="29">
        <f>G237*H237</f>
        <v>0</v>
      </c>
      <c r="BK237" s="31" t="s">
        <v>64</v>
      </c>
      <c r="BL237" s="29"/>
      <c r="BW237" s="29">
        <f>I237</f>
        <v>21</v>
      </c>
      <c r="BX237" s="4" t="s">
        <v>332</v>
      </c>
    </row>
    <row r="238" spans="1:76" ht="14.4" x14ac:dyDescent="0.3">
      <c r="A238" s="32"/>
      <c r="D238" s="33" t="s">
        <v>57</v>
      </c>
      <c r="E238" s="33" t="s">
        <v>52</v>
      </c>
      <c r="G238" s="34">
        <v>1</v>
      </c>
      <c r="P238" s="35"/>
    </row>
    <row r="239" spans="1:76" ht="14.4" x14ac:dyDescent="0.3">
      <c r="A239" s="2" t="s">
        <v>333</v>
      </c>
      <c r="B239" s="3" t="s">
        <v>110</v>
      </c>
      <c r="C239" s="3" t="s">
        <v>334</v>
      </c>
      <c r="D239" s="104" t="s">
        <v>335</v>
      </c>
      <c r="E239" s="101"/>
      <c r="F239" s="3" t="s">
        <v>59</v>
      </c>
      <c r="G239" s="29">
        <v>1</v>
      </c>
      <c r="H239" s="94"/>
      <c r="I239" s="30">
        <v>21</v>
      </c>
      <c r="J239" s="29">
        <f>ROUND(G239*AO239,2)</f>
        <v>0</v>
      </c>
      <c r="K239" s="29">
        <f>ROUND(G239*AP239,2)</f>
        <v>0</v>
      </c>
      <c r="L239" s="29">
        <f>ROUND(G239*H239,2)</f>
        <v>0</v>
      </c>
      <c r="M239" s="29">
        <f>L239*(1+BW239/100)</f>
        <v>0</v>
      </c>
      <c r="N239" s="29">
        <v>1.17E-2</v>
      </c>
      <c r="O239" s="29">
        <f>G239*N239</f>
        <v>1.17E-2</v>
      </c>
      <c r="P239" s="74"/>
      <c r="Z239" s="29">
        <f>ROUND(IF(AQ239="5",BJ239,0),2)</f>
        <v>0</v>
      </c>
      <c r="AB239" s="29">
        <f>ROUND(IF(AQ239="1",BH239,0),2)</f>
        <v>0</v>
      </c>
      <c r="AC239" s="29">
        <f>ROUND(IF(AQ239="1",BI239,0),2)</f>
        <v>0</v>
      </c>
      <c r="AD239" s="29">
        <f>ROUND(IF(AQ239="7",BH239,0),2)</f>
        <v>0</v>
      </c>
      <c r="AE239" s="29">
        <f>ROUND(IF(AQ239="7",BI239,0),2)</f>
        <v>0</v>
      </c>
      <c r="AF239" s="29">
        <f>ROUND(IF(AQ239="2",BH239,0),2)</f>
        <v>0</v>
      </c>
      <c r="AG239" s="29">
        <f>ROUND(IF(AQ239="2",BI239,0),2)</f>
        <v>0</v>
      </c>
      <c r="AH239" s="29">
        <f>ROUND(IF(AQ239="0",BJ239,0),2)</f>
        <v>0</v>
      </c>
      <c r="AI239" s="12" t="s">
        <v>110</v>
      </c>
      <c r="AJ239" s="29">
        <f>IF(AN239=0,L239,0)</f>
        <v>0</v>
      </c>
      <c r="AK239" s="29">
        <f>IF(AN239=12,L239,0)</f>
        <v>0</v>
      </c>
      <c r="AL239" s="29">
        <f>IF(AN239=21,L239,0)</f>
        <v>0</v>
      </c>
      <c r="AN239" s="29">
        <v>21</v>
      </c>
      <c r="AO239" s="29">
        <f>H239*1</f>
        <v>0</v>
      </c>
      <c r="AP239" s="29">
        <f>H239*(1-1)</f>
        <v>0</v>
      </c>
      <c r="AQ239" s="31" t="s">
        <v>268</v>
      </c>
      <c r="AV239" s="29">
        <f>ROUND(AW239+AX239,2)</f>
        <v>0</v>
      </c>
      <c r="AW239" s="29">
        <f>ROUND(G239*AO239,2)</f>
        <v>0</v>
      </c>
      <c r="AX239" s="29">
        <f>ROUND(G239*AP239,2)</f>
        <v>0</v>
      </c>
      <c r="AY239" s="31" t="s">
        <v>269</v>
      </c>
      <c r="AZ239" s="31" t="s">
        <v>270</v>
      </c>
      <c r="BA239" s="12" t="s">
        <v>115</v>
      </c>
      <c r="BC239" s="29">
        <f>AW239+AX239</f>
        <v>0</v>
      </c>
      <c r="BD239" s="29">
        <f>H239/(100-BE239)*100</f>
        <v>0</v>
      </c>
      <c r="BE239" s="29">
        <v>0</v>
      </c>
      <c r="BF239" s="29">
        <f>O239</f>
        <v>1.17E-2</v>
      </c>
      <c r="BH239" s="29">
        <f>G239*AO239</f>
        <v>0</v>
      </c>
      <c r="BI239" s="29">
        <f>G239*AP239</f>
        <v>0</v>
      </c>
      <c r="BJ239" s="29">
        <f>G239*H239</f>
        <v>0</v>
      </c>
      <c r="BK239" s="31" t="s">
        <v>64</v>
      </c>
      <c r="BL239" s="29"/>
      <c r="BW239" s="29">
        <f>I239</f>
        <v>21</v>
      </c>
      <c r="BX239" s="4" t="s">
        <v>335</v>
      </c>
    </row>
    <row r="240" spans="1:76" ht="14.4" x14ac:dyDescent="0.3">
      <c r="A240" s="32"/>
      <c r="D240" s="33" t="s">
        <v>57</v>
      </c>
      <c r="E240" s="33" t="s">
        <v>52</v>
      </c>
      <c r="G240" s="34">
        <v>1</v>
      </c>
      <c r="P240" s="35"/>
    </row>
    <row r="241" spans="1:76" ht="14.4" x14ac:dyDescent="0.3">
      <c r="A241" s="2" t="s">
        <v>336</v>
      </c>
      <c r="B241" s="3" t="s">
        <v>110</v>
      </c>
      <c r="C241" s="3" t="s">
        <v>337</v>
      </c>
      <c r="D241" s="104" t="s">
        <v>338</v>
      </c>
      <c r="E241" s="101"/>
      <c r="F241" s="3" t="s">
        <v>59</v>
      </c>
      <c r="G241" s="29">
        <v>20</v>
      </c>
      <c r="H241" s="94"/>
      <c r="I241" s="30">
        <v>21</v>
      </c>
      <c r="J241" s="29">
        <f>ROUND(G241*AO241,2)</f>
        <v>0</v>
      </c>
      <c r="K241" s="29">
        <f>ROUND(G241*AP241,2)</f>
        <v>0</v>
      </c>
      <c r="L241" s="29">
        <f>ROUND(G241*H241,2)</f>
        <v>0</v>
      </c>
      <c r="M241" s="29">
        <f>L241*(1+BW241/100)</f>
        <v>0</v>
      </c>
      <c r="N241" s="29">
        <v>1.17E-2</v>
      </c>
      <c r="O241" s="29">
        <f>G241*N241</f>
        <v>0.23400000000000001</v>
      </c>
      <c r="P241" s="74"/>
      <c r="Z241" s="29">
        <f>ROUND(IF(AQ241="5",BJ241,0),2)</f>
        <v>0</v>
      </c>
      <c r="AB241" s="29">
        <f>ROUND(IF(AQ241="1",BH241,0),2)</f>
        <v>0</v>
      </c>
      <c r="AC241" s="29">
        <f>ROUND(IF(AQ241="1",BI241,0),2)</f>
        <v>0</v>
      </c>
      <c r="AD241" s="29">
        <f>ROUND(IF(AQ241="7",BH241,0),2)</f>
        <v>0</v>
      </c>
      <c r="AE241" s="29">
        <f>ROUND(IF(AQ241="7",BI241,0),2)</f>
        <v>0</v>
      </c>
      <c r="AF241" s="29">
        <f>ROUND(IF(AQ241="2",BH241,0),2)</f>
        <v>0</v>
      </c>
      <c r="AG241" s="29">
        <f>ROUND(IF(AQ241="2",BI241,0),2)</f>
        <v>0</v>
      </c>
      <c r="AH241" s="29">
        <f>ROUND(IF(AQ241="0",BJ241,0),2)</f>
        <v>0</v>
      </c>
      <c r="AI241" s="12" t="s">
        <v>110</v>
      </c>
      <c r="AJ241" s="29">
        <f>IF(AN241=0,L241,0)</f>
        <v>0</v>
      </c>
      <c r="AK241" s="29">
        <f>IF(AN241=12,L241,0)</f>
        <v>0</v>
      </c>
      <c r="AL241" s="29">
        <f>IF(AN241=21,L241,0)</f>
        <v>0</v>
      </c>
      <c r="AN241" s="29">
        <v>21</v>
      </c>
      <c r="AO241" s="29">
        <f>H241*1</f>
        <v>0</v>
      </c>
      <c r="AP241" s="29">
        <f>H241*(1-1)</f>
        <v>0</v>
      </c>
      <c r="AQ241" s="31" t="s">
        <v>268</v>
      </c>
      <c r="AV241" s="29">
        <f>ROUND(AW241+AX241,2)</f>
        <v>0</v>
      </c>
      <c r="AW241" s="29">
        <f>ROUND(G241*AO241,2)</f>
        <v>0</v>
      </c>
      <c r="AX241" s="29">
        <f>ROUND(G241*AP241,2)</f>
        <v>0</v>
      </c>
      <c r="AY241" s="31" t="s">
        <v>269</v>
      </c>
      <c r="AZ241" s="31" t="s">
        <v>270</v>
      </c>
      <c r="BA241" s="12" t="s">
        <v>115</v>
      </c>
      <c r="BC241" s="29">
        <f>AW241+AX241</f>
        <v>0</v>
      </c>
      <c r="BD241" s="29">
        <f>H241/(100-BE241)*100</f>
        <v>0</v>
      </c>
      <c r="BE241" s="29">
        <v>0</v>
      </c>
      <c r="BF241" s="29">
        <f>O241</f>
        <v>0.23400000000000001</v>
      </c>
      <c r="BH241" s="29">
        <f>G241*AO241</f>
        <v>0</v>
      </c>
      <c r="BI241" s="29">
        <f>G241*AP241</f>
        <v>0</v>
      </c>
      <c r="BJ241" s="29">
        <f>G241*H241</f>
        <v>0</v>
      </c>
      <c r="BK241" s="31" t="s">
        <v>64</v>
      </c>
      <c r="BL241" s="29"/>
      <c r="BW241" s="29">
        <f>I241</f>
        <v>21</v>
      </c>
      <c r="BX241" s="4" t="s">
        <v>338</v>
      </c>
    </row>
    <row r="242" spans="1:76" ht="14.4" x14ac:dyDescent="0.3">
      <c r="A242" s="32"/>
      <c r="D242" s="33" t="s">
        <v>116</v>
      </c>
      <c r="E242" s="33" t="s">
        <v>52</v>
      </c>
      <c r="G242" s="34">
        <v>20</v>
      </c>
      <c r="P242" s="35"/>
    </row>
    <row r="243" spans="1:76" ht="14.4" x14ac:dyDescent="0.3">
      <c r="A243" s="2" t="s">
        <v>339</v>
      </c>
      <c r="B243" s="3" t="s">
        <v>110</v>
      </c>
      <c r="C243" s="3" t="s">
        <v>340</v>
      </c>
      <c r="D243" s="104" t="s">
        <v>341</v>
      </c>
      <c r="E243" s="101"/>
      <c r="F243" s="3" t="s">
        <v>59</v>
      </c>
      <c r="G243" s="29">
        <v>12</v>
      </c>
      <c r="H243" s="94"/>
      <c r="I243" s="30">
        <v>21</v>
      </c>
      <c r="J243" s="29">
        <f>ROUND(G243*AO243,2)</f>
        <v>0</v>
      </c>
      <c r="K243" s="29">
        <f>ROUND(G243*AP243,2)</f>
        <v>0</v>
      </c>
      <c r="L243" s="29">
        <f>ROUND(G243*H243,2)</f>
        <v>0</v>
      </c>
      <c r="M243" s="29">
        <f>L243*(1+BW243/100)</f>
        <v>0</v>
      </c>
      <c r="N243" s="29">
        <v>1.17E-2</v>
      </c>
      <c r="O243" s="29">
        <f>G243*N243</f>
        <v>0.1404</v>
      </c>
      <c r="P243" s="74"/>
      <c r="Z243" s="29">
        <f>ROUND(IF(AQ243="5",BJ243,0),2)</f>
        <v>0</v>
      </c>
      <c r="AB243" s="29">
        <f>ROUND(IF(AQ243="1",BH243,0),2)</f>
        <v>0</v>
      </c>
      <c r="AC243" s="29">
        <f>ROUND(IF(AQ243="1",BI243,0),2)</f>
        <v>0</v>
      </c>
      <c r="AD243" s="29">
        <f>ROUND(IF(AQ243="7",BH243,0),2)</f>
        <v>0</v>
      </c>
      <c r="AE243" s="29">
        <f>ROUND(IF(AQ243="7",BI243,0),2)</f>
        <v>0</v>
      </c>
      <c r="AF243" s="29">
        <f>ROUND(IF(AQ243="2",BH243,0),2)</f>
        <v>0</v>
      </c>
      <c r="AG243" s="29">
        <f>ROUND(IF(AQ243="2",BI243,0),2)</f>
        <v>0</v>
      </c>
      <c r="AH243" s="29">
        <f>ROUND(IF(AQ243="0",BJ243,0),2)</f>
        <v>0</v>
      </c>
      <c r="AI243" s="12" t="s">
        <v>110</v>
      </c>
      <c r="AJ243" s="29">
        <f>IF(AN243=0,L243,0)</f>
        <v>0</v>
      </c>
      <c r="AK243" s="29">
        <f>IF(AN243=12,L243,0)</f>
        <v>0</v>
      </c>
      <c r="AL243" s="29">
        <f>IF(AN243=21,L243,0)</f>
        <v>0</v>
      </c>
      <c r="AN243" s="29">
        <v>21</v>
      </c>
      <c r="AO243" s="29">
        <f>H243*1</f>
        <v>0</v>
      </c>
      <c r="AP243" s="29">
        <f>H243*(1-1)</f>
        <v>0</v>
      </c>
      <c r="AQ243" s="31" t="s">
        <v>268</v>
      </c>
      <c r="AV243" s="29">
        <f>ROUND(AW243+AX243,2)</f>
        <v>0</v>
      </c>
      <c r="AW243" s="29">
        <f>ROUND(G243*AO243,2)</f>
        <v>0</v>
      </c>
      <c r="AX243" s="29">
        <f>ROUND(G243*AP243,2)</f>
        <v>0</v>
      </c>
      <c r="AY243" s="31" t="s">
        <v>269</v>
      </c>
      <c r="AZ243" s="31" t="s">
        <v>270</v>
      </c>
      <c r="BA243" s="12" t="s">
        <v>115</v>
      </c>
      <c r="BC243" s="29">
        <f>AW243+AX243</f>
        <v>0</v>
      </c>
      <c r="BD243" s="29">
        <f>H243/(100-BE243)*100</f>
        <v>0</v>
      </c>
      <c r="BE243" s="29">
        <v>0</v>
      </c>
      <c r="BF243" s="29">
        <f>O243</f>
        <v>0.1404</v>
      </c>
      <c r="BH243" s="29">
        <f>G243*AO243</f>
        <v>0</v>
      </c>
      <c r="BI243" s="29">
        <f>G243*AP243</f>
        <v>0</v>
      </c>
      <c r="BJ243" s="29">
        <f>G243*H243</f>
        <v>0</v>
      </c>
      <c r="BK243" s="31" t="s">
        <v>64</v>
      </c>
      <c r="BL243" s="29"/>
      <c r="BW243" s="29">
        <f>I243</f>
        <v>21</v>
      </c>
      <c r="BX243" s="4" t="s">
        <v>341</v>
      </c>
    </row>
    <row r="244" spans="1:76" ht="14.4" x14ac:dyDescent="0.3">
      <c r="A244" s="32"/>
      <c r="D244" s="33" t="s">
        <v>84</v>
      </c>
      <c r="E244" s="33" t="s">
        <v>52</v>
      </c>
      <c r="G244" s="34">
        <v>12</v>
      </c>
      <c r="P244" s="35"/>
    </row>
    <row r="245" spans="1:76" ht="14.4" x14ac:dyDescent="0.3">
      <c r="A245" s="2" t="s">
        <v>342</v>
      </c>
      <c r="B245" s="3" t="s">
        <v>110</v>
      </c>
      <c r="C245" s="3" t="s">
        <v>343</v>
      </c>
      <c r="D245" s="104" t="s">
        <v>344</v>
      </c>
      <c r="E245" s="101"/>
      <c r="F245" s="3" t="s">
        <v>59</v>
      </c>
      <c r="G245" s="29">
        <v>12</v>
      </c>
      <c r="H245" s="94"/>
      <c r="I245" s="30">
        <v>21</v>
      </c>
      <c r="J245" s="29">
        <f>ROUND(G245*AO245,2)</f>
        <v>0</v>
      </c>
      <c r="K245" s="29">
        <f>ROUND(G245*AP245,2)</f>
        <v>0</v>
      </c>
      <c r="L245" s="29">
        <f>ROUND(G245*H245,2)</f>
        <v>0</v>
      </c>
      <c r="M245" s="29">
        <f>L245*(1+BW245/100)</f>
        <v>0</v>
      </c>
      <c r="N245" s="29">
        <v>1.17E-2</v>
      </c>
      <c r="O245" s="29">
        <f>G245*N245</f>
        <v>0.1404</v>
      </c>
      <c r="P245" s="74"/>
      <c r="Z245" s="29">
        <f>ROUND(IF(AQ245="5",BJ245,0),2)</f>
        <v>0</v>
      </c>
      <c r="AB245" s="29">
        <f>ROUND(IF(AQ245="1",BH245,0),2)</f>
        <v>0</v>
      </c>
      <c r="AC245" s="29">
        <f>ROUND(IF(AQ245="1",BI245,0),2)</f>
        <v>0</v>
      </c>
      <c r="AD245" s="29">
        <f>ROUND(IF(AQ245="7",BH245,0),2)</f>
        <v>0</v>
      </c>
      <c r="AE245" s="29">
        <f>ROUND(IF(AQ245="7",BI245,0),2)</f>
        <v>0</v>
      </c>
      <c r="AF245" s="29">
        <f>ROUND(IF(AQ245="2",BH245,0),2)</f>
        <v>0</v>
      </c>
      <c r="AG245" s="29">
        <f>ROUND(IF(AQ245="2",BI245,0),2)</f>
        <v>0</v>
      </c>
      <c r="AH245" s="29">
        <f>ROUND(IF(AQ245="0",BJ245,0),2)</f>
        <v>0</v>
      </c>
      <c r="AI245" s="12" t="s">
        <v>110</v>
      </c>
      <c r="AJ245" s="29">
        <f>IF(AN245=0,L245,0)</f>
        <v>0</v>
      </c>
      <c r="AK245" s="29">
        <f>IF(AN245=12,L245,0)</f>
        <v>0</v>
      </c>
      <c r="AL245" s="29">
        <f>IF(AN245=21,L245,0)</f>
        <v>0</v>
      </c>
      <c r="AN245" s="29">
        <v>21</v>
      </c>
      <c r="AO245" s="29">
        <f>H245*1</f>
        <v>0</v>
      </c>
      <c r="AP245" s="29">
        <f>H245*(1-1)</f>
        <v>0</v>
      </c>
      <c r="AQ245" s="31" t="s">
        <v>268</v>
      </c>
      <c r="AV245" s="29">
        <f>ROUND(AW245+AX245,2)</f>
        <v>0</v>
      </c>
      <c r="AW245" s="29">
        <f>ROUND(G245*AO245,2)</f>
        <v>0</v>
      </c>
      <c r="AX245" s="29">
        <f>ROUND(G245*AP245,2)</f>
        <v>0</v>
      </c>
      <c r="AY245" s="31" t="s">
        <v>269</v>
      </c>
      <c r="AZ245" s="31" t="s">
        <v>270</v>
      </c>
      <c r="BA245" s="12" t="s">
        <v>115</v>
      </c>
      <c r="BC245" s="29">
        <f>AW245+AX245</f>
        <v>0</v>
      </c>
      <c r="BD245" s="29">
        <f>H245/(100-BE245)*100</f>
        <v>0</v>
      </c>
      <c r="BE245" s="29">
        <v>0</v>
      </c>
      <c r="BF245" s="29">
        <f>O245</f>
        <v>0.1404</v>
      </c>
      <c r="BH245" s="29">
        <f>G245*AO245</f>
        <v>0</v>
      </c>
      <c r="BI245" s="29">
        <f>G245*AP245</f>
        <v>0</v>
      </c>
      <c r="BJ245" s="29">
        <f>G245*H245</f>
        <v>0</v>
      </c>
      <c r="BK245" s="31" t="s">
        <v>64</v>
      </c>
      <c r="BL245" s="29"/>
      <c r="BW245" s="29">
        <f>I245</f>
        <v>21</v>
      </c>
      <c r="BX245" s="4" t="s">
        <v>344</v>
      </c>
    </row>
    <row r="246" spans="1:76" ht="14.4" x14ac:dyDescent="0.3">
      <c r="A246" s="32"/>
      <c r="D246" s="33" t="s">
        <v>84</v>
      </c>
      <c r="E246" s="33" t="s">
        <v>52</v>
      </c>
      <c r="G246" s="34">
        <v>12</v>
      </c>
      <c r="P246" s="35"/>
    </row>
    <row r="247" spans="1:76" ht="14.4" x14ac:dyDescent="0.3">
      <c r="A247" s="2" t="s">
        <v>345</v>
      </c>
      <c r="B247" s="3" t="s">
        <v>110</v>
      </c>
      <c r="C247" s="3" t="s">
        <v>346</v>
      </c>
      <c r="D247" s="104" t="s">
        <v>347</v>
      </c>
      <c r="E247" s="101"/>
      <c r="F247" s="3" t="s">
        <v>59</v>
      </c>
      <c r="G247" s="29">
        <v>12</v>
      </c>
      <c r="H247" s="94"/>
      <c r="I247" s="30">
        <v>21</v>
      </c>
      <c r="J247" s="29">
        <f>ROUND(G247*AO247,2)</f>
        <v>0</v>
      </c>
      <c r="K247" s="29">
        <f>ROUND(G247*AP247,2)</f>
        <v>0</v>
      </c>
      <c r="L247" s="29">
        <f>ROUND(G247*H247,2)</f>
        <v>0</v>
      </c>
      <c r="M247" s="29">
        <f>L247*(1+BW247/100)</f>
        <v>0</v>
      </c>
      <c r="N247" s="29">
        <v>1.17E-2</v>
      </c>
      <c r="O247" s="29">
        <f>G247*N247</f>
        <v>0.1404</v>
      </c>
      <c r="P247" s="74"/>
      <c r="Z247" s="29">
        <f>ROUND(IF(AQ247="5",BJ247,0),2)</f>
        <v>0</v>
      </c>
      <c r="AB247" s="29">
        <f>ROUND(IF(AQ247="1",BH247,0),2)</f>
        <v>0</v>
      </c>
      <c r="AC247" s="29">
        <f>ROUND(IF(AQ247="1",BI247,0),2)</f>
        <v>0</v>
      </c>
      <c r="AD247" s="29">
        <f>ROUND(IF(AQ247="7",BH247,0),2)</f>
        <v>0</v>
      </c>
      <c r="AE247" s="29">
        <f>ROUND(IF(AQ247="7",BI247,0),2)</f>
        <v>0</v>
      </c>
      <c r="AF247" s="29">
        <f>ROUND(IF(AQ247="2",BH247,0),2)</f>
        <v>0</v>
      </c>
      <c r="AG247" s="29">
        <f>ROUND(IF(AQ247="2",BI247,0),2)</f>
        <v>0</v>
      </c>
      <c r="AH247" s="29">
        <f>ROUND(IF(AQ247="0",BJ247,0),2)</f>
        <v>0</v>
      </c>
      <c r="AI247" s="12" t="s">
        <v>110</v>
      </c>
      <c r="AJ247" s="29">
        <f>IF(AN247=0,L247,0)</f>
        <v>0</v>
      </c>
      <c r="AK247" s="29">
        <f>IF(AN247=12,L247,0)</f>
        <v>0</v>
      </c>
      <c r="AL247" s="29">
        <f>IF(AN247=21,L247,0)</f>
        <v>0</v>
      </c>
      <c r="AN247" s="29">
        <v>21</v>
      </c>
      <c r="AO247" s="29">
        <f>H247*1</f>
        <v>0</v>
      </c>
      <c r="AP247" s="29">
        <f>H247*(1-1)</f>
        <v>0</v>
      </c>
      <c r="AQ247" s="31" t="s">
        <v>268</v>
      </c>
      <c r="AV247" s="29">
        <f>ROUND(AW247+AX247,2)</f>
        <v>0</v>
      </c>
      <c r="AW247" s="29">
        <f>ROUND(G247*AO247,2)</f>
        <v>0</v>
      </c>
      <c r="AX247" s="29">
        <f>ROUND(G247*AP247,2)</f>
        <v>0</v>
      </c>
      <c r="AY247" s="31" t="s">
        <v>269</v>
      </c>
      <c r="AZ247" s="31" t="s">
        <v>270</v>
      </c>
      <c r="BA247" s="12" t="s">
        <v>115</v>
      </c>
      <c r="BC247" s="29">
        <f>AW247+AX247</f>
        <v>0</v>
      </c>
      <c r="BD247" s="29">
        <f>H247/(100-BE247)*100</f>
        <v>0</v>
      </c>
      <c r="BE247" s="29">
        <v>0</v>
      </c>
      <c r="BF247" s="29">
        <f>O247</f>
        <v>0.1404</v>
      </c>
      <c r="BH247" s="29">
        <f>G247*AO247</f>
        <v>0</v>
      </c>
      <c r="BI247" s="29">
        <f>G247*AP247</f>
        <v>0</v>
      </c>
      <c r="BJ247" s="29">
        <f>G247*H247</f>
        <v>0</v>
      </c>
      <c r="BK247" s="31" t="s">
        <v>64</v>
      </c>
      <c r="BL247" s="29"/>
      <c r="BW247" s="29">
        <f>I247</f>
        <v>21</v>
      </c>
      <c r="BX247" s="4" t="s">
        <v>347</v>
      </c>
    </row>
    <row r="248" spans="1:76" ht="14.4" x14ac:dyDescent="0.3">
      <c r="A248" s="32"/>
      <c r="D248" s="33" t="s">
        <v>84</v>
      </c>
      <c r="E248" s="33" t="s">
        <v>52</v>
      </c>
      <c r="G248" s="34">
        <v>12</v>
      </c>
      <c r="P248" s="35"/>
    </row>
    <row r="249" spans="1:76" ht="14.4" x14ac:dyDescent="0.3">
      <c r="A249" s="2" t="s">
        <v>348</v>
      </c>
      <c r="B249" s="3" t="s">
        <v>110</v>
      </c>
      <c r="C249" s="3" t="s">
        <v>349</v>
      </c>
      <c r="D249" s="104" t="s">
        <v>350</v>
      </c>
      <c r="E249" s="101"/>
      <c r="F249" s="3" t="s">
        <v>59</v>
      </c>
      <c r="G249" s="29">
        <v>10</v>
      </c>
      <c r="H249" s="94"/>
      <c r="I249" s="30">
        <v>21</v>
      </c>
      <c r="J249" s="29">
        <f>ROUND(G249*AO249,2)</f>
        <v>0</v>
      </c>
      <c r="K249" s="29">
        <f>ROUND(G249*AP249,2)</f>
        <v>0</v>
      </c>
      <c r="L249" s="29">
        <f>ROUND(G249*H249,2)</f>
        <v>0</v>
      </c>
      <c r="M249" s="29">
        <f>L249*(1+BW249/100)</f>
        <v>0</v>
      </c>
      <c r="N249" s="29">
        <v>1.17E-2</v>
      </c>
      <c r="O249" s="29">
        <f>G249*N249</f>
        <v>0.11700000000000001</v>
      </c>
      <c r="P249" s="74"/>
      <c r="Z249" s="29">
        <f>ROUND(IF(AQ249="5",BJ249,0),2)</f>
        <v>0</v>
      </c>
      <c r="AB249" s="29">
        <f>ROUND(IF(AQ249="1",BH249,0),2)</f>
        <v>0</v>
      </c>
      <c r="AC249" s="29">
        <f>ROUND(IF(AQ249="1",BI249,0),2)</f>
        <v>0</v>
      </c>
      <c r="AD249" s="29">
        <f>ROUND(IF(AQ249="7",BH249,0),2)</f>
        <v>0</v>
      </c>
      <c r="AE249" s="29">
        <f>ROUND(IF(AQ249="7",BI249,0),2)</f>
        <v>0</v>
      </c>
      <c r="AF249" s="29">
        <f>ROUND(IF(AQ249="2",BH249,0),2)</f>
        <v>0</v>
      </c>
      <c r="AG249" s="29">
        <f>ROUND(IF(AQ249="2",BI249,0),2)</f>
        <v>0</v>
      </c>
      <c r="AH249" s="29">
        <f>ROUND(IF(AQ249="0",BJ249,0),2)</f>
        <v>0</v>
      </c>
      <c r="AI249" s="12" t="s">
        <v>110</v>
      </c>
      <c r="AJ249" s="29">
        <f>IF(AN249=0,L249,0)</f>
        <v>0</v>
      </c>
      <c r="AK249" s="29">
        <f>IF(AN249=12,L249,0)</f>
        <v>0</v>
      </c>
      <c r="AL249" s="29">
        <f>IF(AN249=21,L249,0)</f>
        <v>0</v>
      </c>
      <c r="AN249" s="29">
        <v>21</v>
      </c>
      <c r="AO249" s="29">
        <f>H249*1</f>
        <v>0</v>
      </c>
      <c r="AP249" s="29">
        <f>H249*(1-1)</f>
        <v>0</v>
      </c>
      <c r="AQ249" s="31" t="s">
        <v>268</v>
      </c>
      <c r="AV249" s="29">
        <f>ROUND(AW249+AX249,2)</f>
        <v>0</v>
      </c>
      <c r="AW249" s="29">
        <f>ROUND(G249*AO249,2)</f>
        <v>0</v>
      </c>
      <c r="AX249" s="29">
        <f>ROUND(G249*AP249,2)</f>
        <v>0</v>
      </c>
      <c r="AY249" s="31" t="s">
        <v>269</v>
      </c>
      <c r="AZ249" s="31" t="s">
        <v>270</v>
      </c>
      <c r="BA249" s="12" t="s">
        <v>115</v>
      </c>
      <c r="BC249" s="29">
        <f>AW249+AX249</f>
        <v>0</v>
      </c>
      <c r="BD249" s="29">
        <f>H249/(100-BE249)*100</f>
        <v>0</v>
      </c>
      <c r="BE249" s="29">
        <v>0</v>
      </c>
      <c r="BF249" s="29">
        <f>O249</f>
        <v>0.11700000000000001</v>
      </c>
      <c r="BH249" s="29">
        <f>G249*AO249</f>
        <v>0</v>
      </c>
      <c r="BI249" s="29">
        <f>G249*AP249</f>
        <v>0</v>
      </c>
      <c r="BJ249" s="29">
        <f>G249*H249</f>
        <v>0</v>
      </c>
      <c r="BK249" s="31" t="s">
        <v>64</v>
      </c>
      <c r="BL249" s="29"/>
      <c r="BW249" s="29">
        <f>I249</f>
        <v>21</v>
      </c>
      <c r="BX249" s="4" t="s">
        <v>350</v>
      </c>
    </row>
    <row r="250" spans="1:76" ht="14.4" x14ac:dyDescent="0.3">
      <c r="A250" s="32"/>
      <c r="D250" s="33" t="s">
        <v>80</v>
      </c>
      <c r="E250" s="33" t="s">
        <v>52</v>
      </c>
      <c r="G250" s="34">
        <v>10</v>
      </c>
      <c r="P250" s="35"/>
    </row>
    <row r="251" spans="1:76" ht="14.4" x14ac:dyDescent="0.3">
      <c r="A251" s="2" t="s">
        <v>351</v>
      </c>
      <c r="B251" s="3" t="s">
        <v>110</v>
      </c>
      <c r="C251" s="3" t="s">
        <v>352</v>
      </c>
      <c r="D251" s="104" t="s">
        <v>353</v>
      </c>
      <c r="E251" s="101"/>
      <c r="F251" s="3" t="s">
        <v>59</v>
      </c>
      <c r="G251" s="29">
        <v>10</v>
      </c>
      <c r="H251" s="94"/>
      <c r="I251" s="30">
        <v>21</v>
      </c>
      <c r="J251" s="29">
        <f>ROUND(G251*AO251,2)</f>
        <v>0</v>
      </c>
      <c r="K251" s="29">
        <f>ROUND(G251*AP251,2)</f>
        <v>0</v>
      </c>
      <c r="L251" s="29">
        <f>ROUND(G251*H251,2)</f>
        <v>0</v>
      </c>
      <c r="M251" s="29">
        <f>L251*(1+BW251/100)</f>
        <v>0</v>
      </c>
      <c r="N251" s="29">
        <v>1.17E-2</v>
      </c>
      <c r="O251" s="29">
        <f>G251*N251</f>
        <v>0.11700000000000001</v>
      </c>
      <c r="P251" s="74"/>
      <c r="Z251" s="29">
        <f>ROUND(IF(AQ251="5",BJ251,0),2)</f>
        <v>0</v>
      </c>
      <c r="AB251" s="29">
        <f>ROUND(IF(AQ251="1",BH251,0),2)</f>
        <v>0</v>
      </c>
      <c r="AC251" s="29">
        <f>ROUND(IF(AQ251="1",BI251,0),2)</f>
        <v>0</v>
      </c>
      <c r="AD251" s="29">
        <f>ROUND(IF(AQ251="7",BH251,0),2)</f>
        <v>0</v>
      </c>
      <c r="AE251" s="29">
        <f>ROUND(IF(AQ251="7",BI251,0),2)</f>
        <v>0</v>
      </c>
      <c r="AF251" s="29">
        <f>ROUND(IF(AQ251="2",BH251,0),2)</f>
        <v>0</v>
      </c>
      <c r="AG251" s="29">
        <f>ROUND(IF(AQ251="2",BI251,0),2)</f>
        <v>0</v>
      </c>
      <c r="AH251" s="29">
        <f>ROUND(IF(AQ251="0",BJ251,0),2)</f>
        <v>0</v>
      </c>
      <c r="AI251" s="12" t="s">
        <v>110</v>
      </c>
      <c r="AJ251" s="29">
        <f>IF(AN251=0,L251,0)</f>
        <v>0</v>
      </c>
      <c r="AK251" s="29">
        <f>IF(AN251=12,L251,0)</f>
        <v>0</v>
      </c>
      <c r="AL251" s="29">
        <f>IF(AN251=21,L251,0)</f>
        <v>0</v>
      </c>
      <c r="AN251" s="29">
        <v>21</v>
      </c>
      <c r="AO251" s="29">
        <f>H251*1</f>
        <v>0</v>
      </c>
      <c r="AP251" s="29">
        <f>H251*(1-1)</f>
        <v>0</v>
      </c>
      <c r="AQ251" s="31" t="s">
        <v>268</v>
      </c>
      <c r="AV251" s="29">
        <f>ROUND(AW251+AX251,2)</f>
        <v>0</v>
      </c>
      <c r="AW251" s="29">
        <f>ROUND(G251*AO251,2)</f>
        <v>0</v>
      </c>
      <c r="AX251" s="29">
        <f>ROUND(G251*AP251,2)</f>
        <v>0</v>
      </c>
      <c r="AY251" s="31" t="s">
        <v>269</v>
      </c>
      <c r="AZ251" s="31" t="s">
        <v>270</v>
      </c>
      <c r="BA251" s="12" t="s">
        <v>115</v>
      </c>
      <c r="BC251" s="29">
        <f>AW251+AX251</f>
        <v>0</v>
      </c>
      <c r="BD251" s="29">
        <f>H251/(100-BE251)*100</f>
        <v>0</v>
      </c>
      <c r="BE251" s="29">
        <v>0</v>
      </c>
      <c r="BF251" s="29">
        <f>O251</f>
        <v>0.11700000000000001</v>
      </c>
      <c r="BH251" s="29">
        <f>G251*AO251</f>
        <v>0</v>
      </c>
      <c r="BI251" s="29">
        <f>G251*AP251</f>
        <v>0</v>
      </c>
      <c r="BJ251" s="29">
        <f>G251*H251</f>
        <v>0</v>
      </c>
      <c r="BK251" s="31" t="s">
        <v>64</v>
      </c>
      <c r="BL251" s="29"/>
      <c r="BW251" s="29">
        <f>I251</f>
        <v>21</v>
      </c>
      <c r="BX251" s="4" t="s">
        <v>353</v>
      </c>
    </row>
    <row r="252" spans="1:76" ht="14.4" x14ac:dyDescent="0.3">
      <c r="A252" s="32"/>
      <c r="D252" s="33" t="s">
        <v>80</v>
      </c>
      <c r="E252" s="33" t="s">
        <v>52</v>
      </c>
      <c r="G252" s="34">
        <v>10</v>
      </c>
      <c r="P252" s="35"/>
    </row>
    <row r="253" spans="1:76" ht="14.4" x14ac:dyDescent="0.3">
      <c r="A253" s="2" t="s">
        <v>354</v>
      </c>
      <c r="B253" s="3" t="s">
        <v>110</v>
      </c>
      <c r="C253" s="3" t="s">
        <v>355</v>
      </c>
      <c r="D253" s="104" t="s">
        <v>356</v>
      </c>
      <c r="E253" s="101"/>
      <c r="F253" s="3" t="s">
        <v>59</v>
      </c>
      <c r="G253" s="29">
        <v>20</v>
      </c>
      <c r="H253" s="94"/>
      <c r="I253" s="30">
        <v>21</v>
      </c>
      <c r="J253" s="29">
        <f>ROUND(G253*AO253,2)</f>
        <v>0</v>
      </c>
      <c r="K253" s="29">
        <f>ROUND(G253*AP253,2)</f>
        <v>0</v>
      </c>
      <c r="L253" s="29">
        <f>ROUND(G253*H253,2)</f>
        <v>0</v>
      </c>
      <c r="M253" s="29">
        <f>L253*(1+BW253/100)</f>
        <v>0</v>
      </c>
      <c r="N253" s="29">
        <v>1.17E-2</v>
      </c>
      <c r="O253" s="29">
        <f>G253*N253</f>
        <v>0.23400000000000001</v>
      </c>
      <c r="P253" s="74"/>
      <c r="Z253" s="29">
        <f>ROUND(IF(AQ253="5",BJ253,0),2)</f>
        <v>0</v>
      </c>
      <c r="AB253" s="29">
        <f>ROUND(IF(AQ253="1",BH253,0),2)</f>
        <v>0</v>
      </c>
      <c r="AC253" s="29">
        <f>ROUND(IF(AQ253="1",BI253,0),2)</f>
        <v>0</v>
      </c>
      <c r="AD253" s="29">
        <f>ROUND(IF(AQ253="7",BH253,0),2)</f>
        <v>0</v>
      </c>
      <c r="AE253" s="29">
        <f>ROUND(IF(AQ253="7",BI253,0),2)</f>
        <v>0</v>
      </c>
      <c r="AF253" s="29">
        <f>ROUND(IF(AQ253="2",BH253,0),2)</f>
        <v>0</v>
      </c>
      <c r="AG253" s="29">
        <f>ROUND(IF(AQ253="2",BI253,0),2)</f>
        <v>0</v>
      </c>
      <c r="AH253" s="29">
        <f>ROUND(IF(AQ253="0",BJ253,0),2)</f>
        <v>0</v>
      </c>
      <c r="AI253" s="12" t="s">
        <v>110</v>
      </c>
      <c r="AJ253" s="29">
        <f>IF(AN253=0,L253,0)</f>
        <v>0</v>
      </c>
      <c r="AK253" s="29">
        <f>IF(AN253=12,L253,0)</f>
        <v>0</v>
      </c>
      <c r="AL253" s="29">
        <f>IF(AN253=21,L253,0)</f>
        <v>0</v>
      </c>
      <c r="AN253" s="29">
        <v>21</v>
      </c>
      <c r="AO253" s="29">
        <f>H253*1</f>
        <v>0</v>
      </c>
      <c r="AP253" s="29">
        <f>H253*(1-1)</f>
        <v>0</v>
      </c>
      <c r="AQ253" s="31" t="s">
        <v>268</v>
      </c>
      <c r="AV253" s="29">
        <f>ROUND(AW253+AX253,2)</f>
        <v>0</v>
      </c>
      <c r="AW253" s="29">
        <f>ROUND(G253*AO253,2)</f>
        <v>0</v>
      </c>
      <c r="AX253" s="29">
        <f>ROUND(G253*AP253,2)</f>
        <v>0</v>
      </c>
      <c r="AY253" s="31" t="s">
        <v>269</v>
      </c>
      <c r="AZ253" s="31" t="s">
        <v>270</v>
      </c>
      <c r="BA253" s="12" t="s">
        <v>115</v>
      </c>
      <c r="BC253" s="29">
        <f>AW253+AX253</f>
        <v>0</v>
      </c>
      <c r="BD253" s="29">
        <f>H253/(100-BE253)*100</f>
        <v>0</v>
      </c>
      <c r="BE253" s="29">
        <v>0</v>
      </c>
      <c r="BF253" s="29">
        <f>O253</f>
        <v>0.23400000000000001</v>
      </c>
      <c r="BH253" s="29">
        <f>G253*AO253</f>
        <v>0</v>
      </c>
      <c r="BI253" s="29">
        <f>G253*AP253</f>
        <v>0</v>
      </c>
      <c r="BJ253" s="29">
        <f>G253*H253</f>
        <v>0</v>
      </c>
      <c r="BK253" s="31" t="s">
        <v>64</v>
      </c>
      <c r="BL253" s="29"/>
      <c r="BW253" s="29">
        <f>I253</f>
        <v>21</v>
      </c>
      <c r="BX253" s="4" t="s">
        <v>356</v>
      </c>
    </row>
    <row r="254" spans="1:76" ht="14.4" x14ac:dyDescent="0.3">
      <c r="A254" s="32"/>
      <c r="D254" s="33" t="s">
        <v>116</v>
      </c>
      <c r="E254" s="33" t="s">
        <v>52</v>
      </c>
      <c r="G254" s="34">
        <v>20</v>
      </c>
      <c r="P254" s="35"/>
    </row>
    <row r="255" spans="1:76" ht="14.4" x14ac:dyDescent="0.3">
      <c r="A255" s="2" t="s">
        <v>357</v>
      </c>
      <c r="B255" s="3" t="s">
        <v>110</v>
      </c>
      <c r="C255" s="3" t="s">
        <v>358</v>
      </c>
      <c r="D255" s="104" t="s">
        <v>359</v>
      </c>
      <c r="E255" s="101"/>
      <c r="F255" s="3" t="s">
        <v>59</v>
      </c>
      <c r="G255" s="29">
        <v>15</v>
      </c>
      <c r="H255" s="94"/>
      <c r="I255" s="30">
        <v>21</v>
      </c>
      <c r="J255" s="29">
        <f>ROUND(G255*AO255,2)</f>
        <v>0</v>
      </c>
      <c r="K255" s="29">
        <f>ROUND(G255*AP255,2)</f>
        <v>0</v>
      </c>
      <c r="L255" s="29">
        <f>ROUND(G255*H255,2)</f>
        <v>0</v>
      </c>
      <c r="M255" s="29">
        <f>L255*(1+BW255/100)</f>
        <v>0</v>
      </c>
      <c r="N255" s="29">
        <v>1.17E-2</v>
      </c>
      <c r="O255" s="29">
        <f>G255*N255</f>
        <v>0.17550000000000002</v>
      </c>
      <c r="P255" s="74"/>
      <c r="Z255" s="29">
        <f>ROUND(IF(AQ255="5",BJ255,0),2)</f>
        <v>0</v>
      </c>
      <c r="AB255" s="29">
        <f>ROUND(IF(AQ255="1",BH255,0),2)</f>
        <v>0</v>
      </c>
      <c r="AC255" s="29">
        <f>ROUND(IF(AQ255="1",BI255,0),2)</f>
        <v>0</v>
      </c>
      <c r="AD255" s="29">
        <f>ROUND(IF(AQ255="7",BH255,0),2)</f>
        <v>0</v>
      </c>
      <c r="AE255" s="29">
        <f>ROUND(IF(AQ255="7",BI255,0),2)</f>
        <v>0</v>
      </c>
      <c r="AF255" s="29">
        <f>ROUND(IF(AQ255="2",BH255,0),2)</f>
        <v>0</v>
      </c>
      <c r="AG255" s="29">
        <f>ROUND(IF(AQ255="2",BI255,0),2)</f>
        <v>0</v>
      </c>
      <c r="AH255" s="29">
        <f>ROUND(IF(AQ255="0",BJ255,0),2)</f>
        <v>0</v>
      </c>
      <c r="AI255" s="12" t="s">
        <v>110</v>
      </c>
      <c r="AJ255" s="29">
        <f>IF(AN255=0,L255,0)</f>
        <v>0</v>
      </c>
      <c r="AK255" s="29">
        <f>IF(AN255=12,L255,0)</f>
        <v>0</v>
      </c>
      <c r="AL255" s="29">
        <f>IF(AN255=21,L255,0)</f>
        <v>0</v>
      </c>
      <c r="AN255" s="29">
        <v>21</v>
      </c>
      <c r="AO255" s="29">
        <f>H255*1</f>
        <v>0</v>
      </c>
      <c r="AP255" s="29">
        <f>H255*(1-1)</f>
        <v>0</v>
      </c>
      <c r="AQ255" s="31" t="s">
        <v>268</v>
      </c>
      <c r="AV255" s="29">
        <f>ROUND(AW255+AX255,2)</f>
        <v>0</v>
      </c>
      <c r="AW255" s="29">
        <f>ROUND(G255*AO255,2)</f>
        <v>0</v>
      </c>
      <c r="AX255" s="29">
        <f>ROUND(G255*AP255,2)</f>
        <v>0</v>
      </c>
      <c r="AY255" s="31" t="s">
        <v>269</v>
      </c>
      <c r="AZ255" s="31" t="s">
        <v>270</v>
      </c>
      <c r="BA255" s="12" t="s">
        <v>115</v>
      </c>
      <c r="BC255" s="29">
        <f>AW255+AX255</f>
        <v>0</v>
      </c>
      <c r="BD255" s="29">
        <f>H255/(100-BE255)*100</f>
        <v>0</v>
      </c>
      <c r="BE255" s="29">
        <v>0</v>
      </c>
      <c r="BF255" s="29">
        <f>O255</f>
        <v>0.17550000000000002</v>
      </c>
      <c r="BH255" s="29">
        <f>G255*AO255</f>
        <v>0</v>
      </c>
      <c r="BI255" s="29">
        <f>G255*AP255</f>
        <v>0</v>
      </c>
      <c r="BJ255" s="29">
        <f>G255*H255</f>
        <v>0</v>
      </c>
      <c r="BK255" s="31" t="s">
        <v>64</v>
      </c>
      <c r="BL255" s="29"/>
      <c r="BW255" s="29">
        <f>I255</f>
        <v>21</v>
      </c>
      <c r="BX255" s="4" t="s">
        <v>359</v>
      </c>
    </row>
    <row r="256" spans="1:76" ht="14.4" x14ac:dyDescent="0.3">
      <c r="A256" s="32"/>
      <c r="D256" s="33" t="s">
        <v>90</v>
      </c>
      <c r="E256" s="33" t="s">
        <v>52</v>
      </c>
      <c r="G256" s="34">
        <v>15</v>
      </c>
      <c r="P256" s="35"/>
    </row>
    <row r="257" spans="1:76" ht="14.4" x14ac:dyDescent="0.3">
      <c r="A257" s="2" t="s">
        <v>360</v>
      </c>
      <c r="B257" s="3" t="s">
        <v>110</v>
      </c>
      <c r="C257" s="3" t="s">
        <v>361</v>
      </c>
      <c r="D257" s="104" t="s">
        <v>362</v>
      </c>
      <c r="E257" s="101"/>
      <c r="F257" s="3" t="s">
        <v>59</v>
      </c>
      <c r="G257" s="29">
        <v>6</v>
      </c>
      <c r="H257" s="94"/>
      <c r="I257" s="30">
        <v>21</v>
      </c>
      <c r="J257" s="29">
        <f>ROUND(G257*AO257,2)</f>
        <v>0</v>
      </c>
      <c r="K257" s="29">
        <f>ROUND(G257*AP257,2)</f>
        <v>0</v>
      </c>
      <c r="L257" s="29">
        <f>ROUND(G257*H257,2)</f>
        <v>0</v>
      </c>
      <c r="M257" s="29">
        <f>L257*(1+BW257/100)</f>
        <v>0</v>
      </c>
      <c r="N257" s="29">
        <v>1.17E-2</v>
      </c>
      <c r="O257" s="29">
        <f>G257*N257</f>
        <v>7.0199999999999999E-2</v>
      </c>
      <c r="P257" s="74"/>
      <c r="Z257" s="29">
        <f>ROUND(IF(AQ257="5",BJ257,0),2)</f>
        <v>0</v>
      </c>
      <c r="AB257" s="29">
        <f>ROUND(IF(AQ257="1",BH257,0),2)</f>
        <v>0</v>
      </c>
      <c r="AC257" s="29">
        <f>ROUND(IF(AQ257="1",BI257,0),2)</f>
        <v>0</v>
      </c>
      <c r="AD257" s="29">
        <f>ROUND(IF(AQ257="7",BH257,0),2)</f>
        <v>0</v>
      </c>
      <c r="AE257" s="29">
        <f>ROUND(IF(AQ257="7",BI257,0),2)</f>
        <v>0</v>
      </c>
      <c r="AF257" s="29">
        <f>ROUND(IF(AQ257="2",BH257,0),2)</f>
        <v>0</v>
      </c>
      <c r="AG257" s="29">
        <f>ROUND(IF(AQ257="2",BI257,0),2)</f>
        <v>0</v>
      </c>
      <c r="AH257" s="29">
        <f>ROUND(IF(AQ257="0",BJ257,0),2)</f>
        <v>0</v>
      </c>
      <c r="AI257" s="12" t="s">
        <v>110</v>
      </c>
      <c r="AJ257" s="29">
        <f>IF(AN257=0,L257,0)</f>
        <v>0</v>
      </c>
      <c r="AK257" s="29">
        <f>IF(AN257=12,L257,0)</f>
        <v>0</v>
      </c>
      <c r="AL257" s="29">
        <f>IF(AN257=21,L257,0)</f>
        <v>0</v>
      </c>
      <c r="AN257" s="29">
        <v>21</v>
      </c>
      <c r="AO257" s="29">
        <f>H257*1</f>
        <v>0</v>
      </c>
      <c r="AP257" s="29">
        <f>H257*(1-1)</f>
        <v>0</v>
      </c>
      <c r="AQ257" s="31" t="s">
        <v>268</v>
      </c>
      <c r="AV257" s="29">
        <f>ROUND(AW257+AX257,2)</f>
        <v>0</v>
      </c>
      <c r="AW257" s="29">
        <f>ROUND(G257*AO257,2)</f>
        <v>0</v>
      </c>
      <c r="AX257" s="29">
        <f>ROUND(G257*AP257,2)</f>
        <v>0</v>
      </c>
      <c r="AY257" s="31" t="s">
        <v>269</v>
      </c>
      <c r="AZ257" s="31" t="s">
        <v>270</v>
      </c>
      <c r="BA257" s="12" t="s">
        <v>115</v>
      </c>
      <c r="BC257" s="29">
        <f>AW257+AX257</f>
        <v>0</v>
      </c>
      <c r="BD257" s="29">
        <f>H257/(100-BE257)*100</f>
        <v>0</v>
      </c>
      <c r="BE257" s="29">
        <v>0</v>
      </c>
      <c r="BF257" s="29">
        <f>O257</f>
        <v>7.0199999999999999E-2</v>
      </c>
      <c r="BH257" s="29">
        <f>G257*AO257</f>
        <v>0</v>
      </c>
      <c r="BI257" s="29">
        <f>G257*AP257</f>
        <v>0</v>
      </c>
      <c r="BJ257" s="29">
        <f>G257*H257</f>
        <v>0</v>
      </c>
      <c r="BK257" s="31" t="s">
        <v>64</v>
      </c>
      <c r="BL257" s="29"/>
      <c r="BW257" s="29">
        <f>I257</f>
        <v>21</v>
      </c>
      <c r="BX257" s="4" t="s">
        <v>362</v>
      </c>
    </row>
    <row r="258" spans="1:76" ht="14.4" x14ac:dyDescent="0.3">
      <c r="A258" s="32"/>
      <c r="D258" s="33" t="s">
        <v>73</v>
      </c>
      <c r="E258" s="33" t="s">
        <v>52</v>
      </c>
      <c r="G258" s="34">
        <v>6</v>
      </c>
      <c r="P258" s="35"/>
    </row>
    <row r="259" spans="1:76" ht="14.4" x14ac:dyDescent="0.3">
      <c r="A259" s="2" t="s">
        <v>363</v>
      </c>
      <c r="B259" s="3" t="s">
        <v>110</v>
      </c>
      <c r="C259" s="3" t="s">
        <v>364</v>
      </c>
      <c r="D259" s="104" t="s">
        <v>365</v>
      </c>
      <c r="E259" s="101"/>
      <c r="F259" s="3" t="s">
        <v>59</v>
      </c>
      <c r="G259" s="29">
        <v>12</v>
      </c>
      <c r="H259" s="94"/>
      <c r="I259" s="30">
        <v>21</v>
      </c>
      <c r="J259" s="29">
        <f>ROUND(G259*AO259,2)</f>
        <v>0</v>
      </c>
      <c r="K259" s="29">
        <f>ROUND(G259*AP259,2)</f>
        <v>0</v>
      </c>
      <c r="L259" s="29">
        <f>ROUND(G259*H259,2)</f>
        <v>0</v>
      </c>
      <c r="M259" s="29">
        <f>L259*(1+BW259/100)</f>
        <v>0</v>
      </c>
      <c r="N259" s="29">
        <v>1.17E-2</v>
      </c>
      <c r="O259" s="29">
        <f>G259*N259</f>
        <v>0.1404</v>
      </c>
      <c r="P259" s="74"/>
      <c r="Z259" s="29">
        <f>ROUND(IF(AQ259="5",BJ259,0),2)</f>
        <v>0</v>
      </c>
      <c r="AB259" s="29">
        <f>ROUND(IF(AQ259="1",BH259,0),2)</f>
        <v>0</v>
      </c>
      <c r="AC259" s="29">
        <f>ROUND(IF(AQ259="1",BI259,0),2)</f>
        <v>0</v>
      </c>
      <c r="AD259" s="29">
        <f>ROUND(IF(AQ259="7",BH259,0),2)</f>
        <v>0</v>
      </c>
      <c r="AE259" s="29">
        <f>ROUND(IF(AQ259="7",BI259,0),2)</f>
        <v>0</v>
      </c>
      <c r="AF259" s="29">
        <f>ROUND(IF(AQ259="2",BH259,0),2)</f>
        <v>0</v>
      </c>
      <c r="AG259" s="29">
        <f>ROUND(IF(AQ259="2",BI259,0),2)</f>
        <v>0</v>
      </c>
      <c r="AH259" s="29">
        <f>ROUND(IF(AQ259="0",BJ259,0),2)</f>
        <v>0</v>
      </c>
      <c r="AI259" s="12" t="s">
        <v>110</v>
      </c>
      <c r="AJ259" s="29">
        <f>IF(AN259=0,L259,0)</f>
        <v>0</v>
      </c>
      <c r="AK259" s="29">
        <f>IF(AN259=12,L259,0)</f>
        <v>0</v>
      </c>
      <c r="AL259" s="29">
        <f>IF(AN259=21,L259,0)</f>
        <v>0</v>
      </c>
      <c r="AN259" s="29">
        <v>21</v>
      </c>
      <c r="AO259" s="29">
        <f>H259*1</f>
        <v>0</v>
      </c>
      <c r="AP259" s="29">
        <f>H259*(1-1)</f>
        <v>0</v>
      </c>
      <c r="AQ259" s="31" t="s">
        <v>268</v>
      </c>
      <c r="AV259" s="29">
        <f>ROUND(AW259+AX259,2)</f>
        <v>0</v>
      </c>
      <c r="AW259" s="29">
        <f>ROUND(G259*AO259,2)</f>
        <v>0</v>
      </c>
      <c r="AX259" s="29">
        <f>ROUND(G259*AP259,2)</f>
        <v>0</v>
      </c>
      <c r="AY259" s="31" t="s">
        <v>269</v>
      </c>
      <c r="AZ259" s="31" t="s">
        <v>270</v>
      </c>
      <c r="BA259" s="12" t="s">
        <v>115</v>
      </c>
      <c r="BC259" s="29">
        <f>AW259+AX259</f>
        <v>0</v>
      </c>
      <c r="BD259" s="29">
        <f>H259/(100-BE259)*100</f>
        <v>0</v>
      </c>
      <c r="BE259" s="29">
        <v>0</v>
      </c>
      <c r="BF259" s="29">
        <f>O259</f>
        <v>0.1404</v>
      </c>
      <c r="BH259" s="29">
        <f>G259*AO259</f>
        <v>0</v>
      </c>
      <c r="BI259" s="29">
        <f>G259*AP259</f>
        <v>0</v>
      </c>
      <c r="BJ259" s="29">
        <f>G259*H259</f>
        <v>0</v>
      </c>
      <c r="BK259" s="31" t="s">
        <v>64</v>
      </c>
      <c r="BL259" s="29"/>
      <c r="BW259" s="29">
        <f>I259</f>
        <v>21</v>
      </c>
      <c r="BX259" s="4" t="s">
        <v>365</v>
      </c>
    </row>
    <row r="260" spans="1:76" ht="14.4" x14ac:dyDescent="0.3">
      <c r="A260" s="32"/>
      <c r="D260" s="33" t="s">
        <v>84</v>
      </c>
      <c r="E260" s="33" t="s">
        <v>52</v>
      </c>
      <c r="G260" s="34">
        <v>12</v>
      </c>
      <c r="P260" s="35"/>
    </row>
    <row r="261" spans="1:76" ht="26.4" x14ac:dyDescent="0.3">
      <c r="A261" s="2" t="s">
        <v>366</v>
      </c>
      <c r="B261" s="3" t="s">
        <v>110</v>
      </c>
      <c r="C261" s="3" t="s">
        <v>367</v>
      </c>
      <c r="D261" s="104" t="s">
        <v>368</v>
      </c>
      <c r="E261" s="101"/>
      <c r="F261" s="3" t="s">
        <v>59</v>
      </c>
      <c r="G261" s="29">
        <v>6</v>
      </c>
      <c r="H261" s="94"/>
      <c r="I261" s="30">
        <v>21</v>
      </c>
      <c r="J261" s="29">
        <f>ROUND(G261*AO261,2)</f>
        <v>0</v>
      </c>
      <c r="K261" s="29">
        <f>ROUND(G261*AP261,2)</f>
        <v>0</v>
      </c>
      <c r="L261" s="29">
        <f>ROUND(G261*H261,2)</f>
        <v>0</v>
      </c>
      <c r="M261" s="29">
        <f>L261*(1+BW261/100)</f>
        <v>0</v>
      </c>
      <c r="N261" s="29">
        <v>1.17E-2</v>
      </c>
      <c r="O261" s="29">
        <f>G261*N261</f>
        <v>7.0199999999999999E-2</v>
      </c>
      <c r="P261" s="74"/>
      <c r="Z261" s="29">
        <f>ROUND(IF(AQ261="5",BJ261,0),2)</f>
        <v>0</v>
      </c>
      <c r="AB261" s="29">
        <f>ROUND(IF(AQ261="1",BH261,0),2)</f>
        <v>0</v>
      </c>
      <c r="AC261" s="29">
        <f>ROUND(IF(AQ261="1",BI261,0),2)</f>
        <v>0</v>
      </c>
      <c r="AD261" s="29">
        <f>ROUND(IF(AQ261="7",BH261,0),2)</f>
        <v>0</v>
      </c>
      <c r="AE261" s="29">
        <f>ROUND(IF(AQ261="7",BI261,0),2)</f>
        <v>0</v>
      </c>
      <c r="AF261" s="29">
        <f>ROUND(IF(AQ261="2",BH261,0),2)</f>
        <v>0</v>
      </c>
      <c r="AG261" s="29">
        <f>ROUND(IF(AQ261="2",BI261,0),2)</f>
        <v>0</v>
      </c>
      <c r="AH261" s="29">
        <f>ROUND(IF(AQ261="0",BJ261,0),2)</f>
        <v>0</v>
      </c>
      <c r="AI261" s="12" t="s">
        <v>110</v>
      </c>
      <c r="AJ261" s="29">
        <f>IF(AN261=0,L261,0)</f>
        <v>0</v>
      </c>
      <c r="AK261" s="29">
        <f>IF(AN261=12,L261,0)</f>
        <v>0</v>
      </c>
      <c r="AL261" s="29">
        <f>IF(AN261=21,L261,0)</f>
        <v>0</v>
      </c>
      <c r="AN261" s="29">
        <v>21</v>
      </c>
      <c r="AO261" s="29">
        <f>H261*1</f>
        <v>0</v>
      </c>
      <c r="AP261" s="29">
        <f>H261*(1-1)</f>
        <v>0</v>
      </c>
      <c r="AQ261" s="31" t="s">
        <v>268</v>
      </c>
      <c r="AV261" s="29">
        <f>ROUND(AW261+AX261,2)</f>
        <v>0</v>
      </c>
      <c r="AW261" s="29">
        <f>ROUND(G261*AO261,2)</f>
        <v>0</v>
      </c>
      <c r="AX261" s="29">
        <f>ROUND(G261*AP261,2)</f>
        <v>0</v>
      </c>
      <c r="AY261" s="31" t="s">
        <v>269</v>
      </c>
      <c r="AZ261" s="31" t="s">
        <v>270</v>
      </c>
      <c r="BA261" s="12" t="s">
        <v>115</v>
      </c>
      <c r="BC261" s="29">
        <f>AW261+AX261</f>
        <v>0</v>
      </c>
      <c r="BD261" s="29">
        <f>H261/(100-BE261)*100</f>
        <v>0</v>
      </c>
      <c r="BE261" s="29">
        <v>0</v>
      </c>
      <c r="BF261" s="29">
        <f>O261</f>
        <v>7.0199999999999999E-2</v>
      </c>
      <c r="BH261" s="29">
        <f>G261*AO261</f>
        <v>0</v>
      </c>
      <c r="BI261" s="29">
        <f>G261*AP261</f>
        <v>0</v>
      </c>
      <c r="BJ261" s="29">
        <f>G261*H261</f>
        <v>0</v>
      </c>
      <c r="BK261" s="31" t="s">
        <v>64</v>
      </c>
      <c r="BL261" s="29"/>
      <c r="BW261" s="29">
        <f>I261</f>
        <v>21</v>
      </c>
      <c r="BX261" s="4" t="s">
        <v>368</v>
      </c>
    </row>
    <row r="262" spans="1:76" ht="14.4" x14ac:dyDescent="0.3">
      <c r="A262" s="32"/>
      <c r="D262" s="33" t="s">
        <v>73</v>
      </c>
      <c r="E262" s="33" t="s">
        <v>52</v>
      </c>
      <c r="G262" s="34">
        <v>6</v>
      </c>
      <c r="P262" s="35"/>
    </row>
    <row r="263" spans="1:76" ht="26.4" x14ac:dyDescent="0.3">
      <c r="A263" s="2" t="s">
        <v>369</v>
      </c>
      <c r="B263" s="3" t="s">
        <v>110</v>
      </c>
      <c r="C263" s="3" t="s">
        <v>370</v>
      </c>
      <c r="D263" s="104" t="s">
        <v>371</v>
      </c>
      <c r="E263" s="101"/>
      <c r="F263" s="3" t="s">
        <v>59</v>
      </c>
      <c r="G263" s="29">
        <v>6</v>
      </c>
      <c r="H263" s="94"/>
      <c r="I263" s="30">
        <v>21</v>
      </c>
      <c r="J263" s="29">
        <f>ROUND(G263*AO263,2)</f>
        <v>0</v>
      </c>
      <c r="K263" s="29">
        <f>ROUND(G263*AP263,2)</f>
        <v>0</v>
      </c>
      <c r="L263" s="29">
        <f>ROUND(G263*H263,2)</f>
        <v>0</v>
      </c>
      <c r="M263" s="29">
        <f>L263*(1+BW263/100)</f>
        <v>0</v>
      </c>
      <c r="N263" s="29">
        <v>1.17E-2</v>
      </c>
      <c r="O263" s="29">
        <f>G263*N263</f>
        <v>7.0199999999999999E-2</v>
      </c>
      <c r="P263" s="74"/>
      <c r="Z263" s="29">
        <f>ROUND(IF(AQ263="5",BJ263,0),2)</f>
        <v>0</v>
      </c>
      <c r="AB263" s="29">
        <f>ROUND(IF(AQ263="1",BH263,0),2)</f>
        <v>0</v>
      </c>
      <c r="AC263" s="29">
        <f>ROUND(IF(AQ263="1",BI263,0),2)</f>
        <v>0</v>
      </c>
      <c r="AD263" s="29">
        <f>ROUND(IF(AQ263="7",BH263,0),2)</f>
        <v>0</v>
      </c>
      <c r="AE263" s="29">
        <f>ROUND(IF(AQ263="7",BI263,0),2)</f>
        <v>0</v>
      </c>
      <c r="AF263" s="29">
        <f>ROUND(IF(AQ263="2",BH263,0),2)</f>
        <v>0</v>
      </c>
      <c r="AG263" s="29">
        <f>ROUND(IF(AQ263="2",BI263,0),2)</f>
        <v>0</v>
      </c>
      <c r="AH263" s="29">
        <f>ROUND(IF(AQ263="0",BJ263,0),2)</f>
        <v>0</v>
      </c>
      <c r="AI263" s="12" t="s">
        <v>110</v>
      </c>
      <c r="AJ263" s="29">
        <f>IF(AN263=0,L263,0)</f>
        <v>0</v>
      </c>
      <c r="AK263" s="29">
        <f>IF(AN263=12,L263,0)</f>
        <v>0</v>
      </c>
      <c r="AL263" s="29">
        <f>IF(AN263=21,L263,0)</f>
        <v>0</v>
      </c>
      <c r="AN263" s="29">
        <v>21</v>
      </c>
      <c r="AO263" s="29">
        <f>H263*1</f>
        <v>0</v>
      </c>
      <c r="AP263" s="29">
        <f>H263*(1-1)</f>
        <v>0</v>
      </c>
      <c r="AQ263" s="31" t="s">
        <v>268</v>
      </c>
      <c r="AV263" s="29">
        <f>ROUND(AW263+AX263,2)</f>
        <v>0</v>
      </c>
      <c r="AW263" s="29">
        <f>ROUND(G263*AO263,2)</f>
        <v>0</v>
      </c>
      <c r="AX263" s="29">
        <f>ROUND(G263*AP263,2)</f>
        <v>0</v>
      </c>
      <c r="AY263" s="31" t="s">
        <v>269</v>
      </c>
      <c r="AZ263" s="31" t="s">
        <v>270</v>
      </c>
      <c r="BA263" s="12" t="s">
        <v>115</v>
      </c>
      <c r="BC263" s="29">
        <f>AW263+AX263</f>
        <v>0</v>
      </c>
      <c r="BD263" s="29">
        <f>H263/(100-BE263)*100</f>
        <v>0</v>
      </c>
      <c r="BE263" s="29">
        <v>0</v>
      </c>
      <c r="BF263" s="29">
        <f>O263</f>
        <v>7.0199999999999999E-2</v>
      </c>
      <c r="BH263" s="29">
        <f>G263*AO263</f>
        <v>0</v>
      </c>
      <c r="BI263" s="29">
        <f>G263*AP263</f>
        <v>0</v>
      </c>
      <c r="BJ263" s="29">
        <f>G263*H263</f>
        <v>0</v>
      </c>
      <c r="BK263" s="31" t="s">
        <v>64</v>
      </c>
      <c r="BL263" s="29"/>
      <c r="BW263" s="29">
        <f>I263</f>
        <v>21</v>
      </c>
      <c r="BX263" s="4" t="s">
        <v>371</v>
      </c>
    </row>
    <row r="264" spans="1:76" ht="14.4" x14ac:dyDescent="0.3">
      <c r="A264" s="32"/>
      <c r="D264" s="33" t="s">
        <v>73</v>
      </c>
      <c r="E264" s="33" t="s">
        <v>52</v>
      </c>
      <c r="G264" s="34">
        <v>6</v>
      </c>
      <c r="P264" s="35"/>
    </row>
    <row r="265" spans="1:76" ht="14.4" x14ac:dyDescent="0.3">
      <c r="A265" s="2" t="s">
        <v>372</v>
      </c>
      <c r="B265" s="3" t="s">
        <v>110</v>
      </c>
      <c r="C265" s="3" t="s">
        <v>373</v>
      </c>
      <c r="D265" s="104" t="s">
        <v>374</v>
      </c>
      <c r="E265" s="101"/>
      <c r="F265" s="3" t="s">
        <v>59</v>
      </c>
      <c r="G265" s="29">
        <v>3</v>
      </c>
      <c r="H265" s="94"/>
      <c r="I265" s="30">
        <v>21</v>
      </c>
      <c r="J265" s="29">
        <f>ROUND(G265*AO265,2)</f>
        <v>0</v>
      </c>
      <c r="K265" s="29">
        <f>ROUND(G265*AP265,2)</f>
        <v>0</v>
      </c>
      <c r="L265" s="29">
        <f>ROUND(G265*H265,2)</f>
        <v>0</v>
      </c>
      <c r="M265" s="29">
        <f>L265*(1+BW265/100)</f>
        <v>0</v>
      </c>
      <c r="N265" s="29">
        <v>1.17E-2</v>
      </c>
      <c r="O265" s="29">
        <f>G265*N265</f>
        <v>3.5099999999999999E-2</v>
      </c>
      <c r="P265" s="74"/>
      <c r="Z265" s="29">
        <f>ROUND(IF(AQ265="5",BJ265,0),2)</f>
        <v>0</v>
      </c>
      <c r="AB265" s="29">
        <f>ROUND(IF(AQ265="1",BH265,0),2)</f>
        <v>0</v>
      </c>
      <c r="AC265" s="29">
        <f>ROUND(IF(AQ265="1",BI265,0),2)</f>
        <v>0</v>
      </c>
      <c r="AD265" s="29">
        <f>ROUND(IF(AQ265="7",BH265,0),2)</f>
        <v>0</v>
      </c>
      <c r="AE265" s="29">
        <f>ROUND(IF(AQ265="7",BI265,0),2)</f>
        <v>0</v>
      </c>
      <c r="AF265" s="29">
        <f>ROUND(IF(AQ265="2",BH265,0),2)</f>
        <v>0</v>
      </c>
      <c r="AG265" s="29">
        <f>ROUND(IF(AQ265="2",BI265,0),2)</f>
        <v>0</v>
      </c>
      <c r="AH265" s="29">
        <f>ROUND(IF(AQ265="0",BJ265,0),2)</f>
        <v>0</v>
      </c>
      <c r="AI265" s="12" t="s">
        <v>110</v>
      </c>
      <c r="AJ265" s="29">
        <f>IF(AN265=0,L265,0)</f>
        <v>0</v>
      </c>
      <c r="AK265" s="29">
        <f>IF(AN265=12,L265,0)</f>
        <v>0</v>
      </c>
      <c r="AL265" s="29">
        <f>IF(AN265=21,L265,0)</f>
        <v>0</v>
      </c>
      <c r="AN265" s="29">
        <v>21</v>
      </c>
      <c r="AO265" s="29">
        <f>H265*1</f>
        <v>0</v>
      </c>
      <c r="AP265" s="29">
        <f>H265*(1-1)</f>
        <v>0</v>
      </c>
      <c r="AQ265" s="31" t="s">
        <v>268</v>
      </c>
      <c r="AV265" s="29">
        <f>ROUND(AW265+AX265,2)</f>
        <v>0</v>
      </c>
      <c r="AW265" s="29">
        <f>ROUND(G265*AO265,2)</f>
        <v>0</v>
      </c>
      <c r="AX265" s="29">
        <f>ROUND(G265*AP265,2)</f>
        <v>0</v>
      </c>
      <c r="AY265" s="31" t="s">
        <v>269</v>
      </c>
      <c r="AZ265" s="31" t="s">
        <v>270</v>
      </c>
      <c r="BA265" s="12" t="s">
        <v>115</v>
      </c>
      <c r="BC265" s="29">
        <f>AW265+AX265</f>
        <v>0</v>
      </c>
      <c r="BD265" s="29">
        <f>H265/(100-BE265)*100</f>
        <v>0</v>
      </c>
      <c r="BE265" s="29">
        <v>0</v>
      </c>
      <c r="BF265" s="29">
        <f>O265</f>
        <v>3.5099999999999999E-2</v>
      </c>
      <c r="BH265" s="29">
        <f>G265*AO265</f>
        <v>0</v>
      </c>
      <c r="BI265" s="29">
        <f>G265*AP265</f>
        <v>0</v>
      </c>
      <c r="BJ265" s="29">
        <f>G265*H265</f>
        <v>0</v>
      </c>
      <c r="BK265" s="31" t="s">
        <v>64</v>
      </c>
      <c r="BL265" s="29"/>
      <c r="BW265" s="29">
        <f>I265</f>
        <v>21</v>
      </c>
      <c r="BX265" s="4" t="s">
        <v>374</v>
      </c>
    </row>
    <row r="266" spans="1:76" ht="14.4" x14ac:dyDescent="0.3">
      <c r="A266" s="32"/>
      <c r="D266" s="33" t="s">
        <v>68</v>
      </c>
      <c r="E266" s="33" t="s">
        <v>52</v>
      </c>
      <c r="G266" s="34">
        <v>3</v>
      </c>
      <c r="P266" s="35"/>
    </row>
    <row r="267" spans="1:76" ht="14.4" x14ac:dyDescent="0.3">
      <c r="A267" s="2" t="s">
        <v>375</v>
      </c>
      <c r="B267" s="3" t="s">
        <v>110</v>
      </c>
      <c r="C267" s="3" t="s">
        <v>376</v>
      </c>
      <c r="D267" s="104" t="s">
        <v>377</v>
      </c>
      <c r="E267" s="101"/>
      <c r="F267" s="3" t="s">
        <v>59</v>
      </c>
      <c r="G267" s="29">
        <v>10</v>
      </c>
      <c r="H267" s="94"/>
      <c r="I267" s="30">
        <v>21</v>
      </c>
      <c r="J267" s="29">
        <f>ROUND(G267*AO267,2)</f>
        <v>0</v>
      </c>
      <c r="K267" s="29">
        <f>ROUND(G267*AP267,2)</f>
        <v>0</v>
      </c>
      <c r="L267" s="29">
        <f>ROUND(G267*H267,2)</f>
        <v>0</v>
      </c>
      <c r="M267" s="29">
        <f>L267*(1+BW267/100)</f>
        <v>0</v>
      </c>
      <c r="N267" s="29">
        <v>1.17E-2</v>
      </c>
      <c r="O267" s="29">
        <f>G267*N267</f>
        <v>0.11700000000000001</v>
      </c>
      <c r="P267" s="74"/>
      <c r="Z267" s="29">
        <f>ROUND(IF(AQ267="5",BJ267,0),2)</f>
        <v>0</v>
      </c>
      <c r="AB267" s="29">
        <f>ROUND(IF(AQ267="1",BH267,0),2)</f>
        <v>0</v>
      </c>
      <c r="AC267" s="29">
        <f>ROUND(IF(AQ267="1",BI267,0),2)</f>
        <v>0</v>
      </c>
      <c r="AD267" s="29">
        <f>ROUND(IF(AQ267="7",BH267,0),2)</f>
        <v>0</v>
      </c>
      <c r="AE267" s="29">
        <f>ROUND(IF(AQ267="7",BI267,0),2)</f>
        <v>0</v>
      </c>
      <c r="AF267" s="29">
        <f>ROUND(IF(AQ267="2",BH267,0),2)</f>
        <v>0</v>
      </c>
      <c r="AG267" s="29">
        <f>ROUND(IF(AQ267="2",BI267,0),2)</f>
        <v>0</v>
      </c>
      <c r="AH267" s="29">
        <f>ROUND(IF(AQ267="0",BJ267,0),2)</f>
        <v>0</v>
      </c>
      <c r="AI267" s="12" t="s">
        <v>110</v>
      </c>
      <c r="AJ267" s="29">
        <f>IF(AN267=0,L267,0)</f>
        <v>0</v>
      </c>
      <c r="AK267" s="29">
        <f>IF(AN267=12,L267,0)</f>
        <v>0</v>
      </c>
      <c r="AL267" s="29">
        <f>IF(AN267=21,L267,0)</f>
        <v>0</v>
      </c>
      <c r="AN267" s="29">
        <v>21</v>
      </c>
      <c r="AO267" s="29">
        <f>H267*1</f>
        <v>0</v>
      </c>
      <c r="AP267" s="29">
        <f>H267*(1-1)</f>
        <v>0</v>
      </c>
      <c r="AQ267" s="31" t="s">
        <v>268</v>
      </c>
      <c r="AV267" s="29">
        <f>ROUND(AW267+AX267,2)</f>
        <v>0</v>
      </c>
      <c r="AW267" s="29">
        <f>ROUND(G267*AO267,2)</f>
        <v>0</v>
      </c>
      <c r="AX267" s="29">
        <f>ROUND(G267*AP267,2)</f>
        <v>0</v>
      </c>
      <c r="AY267" s="31" t="s">
        <v>269</v>
      </c>
      <c r="AZ267" s="31" t="s">
        <v>270</v>
      </c>
      <c r="BA267" s="12" t="s">
        <v>115</v>
      </c>
      <c r="BC267" s="29">
        <f>AW267+AX267</f>
        <v>0</v>
      </c>
      <c r="BD267" s="29">
        <f>H267/(100-BE267)*100</f>
        <v>0</v>
      </c>
      <c r="BE267" s="29">
        <v>0</v>
      </c>
      <c r="BF267" s="29">
        <f>O267</f>
        <v>0.11700000000000001</v>
      </c>
      <c r="BH267" s="29">
        <f>G267*AO267</f>
        <v>0</v>
      </c>
      <c r="BI267" s="29">
        <f>G267*AP267</f>
        <v>0</v>
      </c>
      <c r="BJ267" s="29">
        <f>G267*H267</f>
        <v>0</v>
      </c>
      <c r="BK267" s="31" t="s">
        <v>64</v>
      </c>
      <c r="BL267" s="29"/>
      <c r="BW267" s="29">
        <f>I267</f>
        <v>21</v>
      </c>
      <c r="BX267" s="4" t="s">
        <v>377</v>
      </c>
    </row>
    <row r="268" spans="1:76" ht="14.4" x14ac:dyDescent="0.3">
      <c r="A268" s="32"/>
      <c r="D268" s="33" t="s">
        <v>80</v>
      </c>
      <c r="E268" s="33" t="s">
        <v>52</v>
      </c>
      <c r="G268" s="34">
        <v>10</v>
      </c>
      <c r="P268" s="35"/>
    </row>
    <row r="269" spans="1:76" ht="14.4" x14ac:dyDescent="0.3">
      <c r="A269" s="2" t="s">
        <v>378</v>
      </c>
      <c r="B269" s="3" t="s">
        <v>110</v>
      </c>
      <c r="C269" s="3" t="s">
        <v>379</v>
      </c>
      <c r="D269" s="104" t="s">
        <v>380</v>
      </c>
      <c r="E269" s="101"/>
      <c r="F269" s="3" t="s">
        <v>59</v>
      </c>
      <c r="G269" s="29">
        <v>6</v>
      </c>
      <c r="H269" s="94"/>
      <c r="I269" s="30">
        <v>21</v>
      </c>
      <c r="J269" s="29">
        <f>ROUND(G269*AO269,2)</f>
        <v>0</v>
      </c>
      <c r="K269" s="29">
        <f>ROUND(G269*AP269,2)</f>
        <v>0</v>
      </c>
      <c r="L269" s="29">
        <f>ROUND(G269*H269,2)</f>
        <v>0</v>
      </c>
      <c r="M269" s="29">
        <f>L269*(1+BW269/100)</f>
        <v>0</v>
      </c>
      <c r="N269" s="29">
        <v>1.17E-2</v>
      </c>
      <c r="O269" s="29">
        <f>G269*N269</f>
        <v>7.0199999999999999E-2</v>
      </c>
      <c r="P269" s="74"/>
      <c r="Z269" s="29">
        <f>ROUND(IF(AQ269="5",BJ269,0),2)</f>
        <v>0</v>
      </c>
      <c r="AB269" s="29">
        <f>ROUND(IF(AQ269="1",BH269,0),2)</f>
        <v>0</v>
      </c>
      <c r="AC269" s="29">
        <f>ROUND(IF(AQ269="1",BI269,0),2)</f>
        <v>0</v>
      </c>
      <c r="AD269" s="29">
        <f>ROUND(IF(AQ269="7",BH269,0),2)</f>
        <v>0</v>
      </c>
      <c r="AE269" s="29">
        <f>ROUND(IF(AQ269="7",BI269,0),2)</f>
        <v>0</v>
      </c>
      <c r="AF269" s="29">
        <f>ROUND(IF(AQ269="2",BH269,0),2)</f>
        <v>0</v>
      </c>
      <c r="AG269" s="29">
        <f>ROUND(IF(AQ269="2",BI269,0),2)</f>
        <v>0</v>
      </c>
      <c r="AH269" s="29">
        <f>ROUND(IF(AQ269="0",BJ269,0),2)</f>
        <v>0</v>
      </c>
      <c r="AI269" s="12" t="s">
        <v>110</v>
      </c>
      <c r="AJ269" s="29">
        <f>IF(AN269=0,L269,0)</f>
        <v>0</v>
      </c>
      <c r="AK269" s="29">
        <f>IF(AN269=12,L269,0)</f>
        <v>0</v>
      </c>
      <c r="AL269" s="29">
        <f>IF(AN269=21,L269,0)</f>
        <v>0</v>
      </c>
      <c r="AN269" s="29">
        <v>21</v>
      </c>
      <c r="AO269" s="29">
        <f>H269*1</f>
        <v>0</v>
      </c>
      <c r="AP269" s="29">
        <f>H269*(1-1)</f>
        <v>0</v>
      </c>
      <c r="AQ269" s="31" t="s">
        <v>268</v>
      </c>
      <c r="AV269" s="29">
        <f>ROUND(AW269+AX269,2)</f>
        <v>0</v>
      </c>
      <c r="AW269" s="29">
        <f>ROUND(G269*AO269,2)</f>
        <v>0</v>
      </c>
      <c r="AX269" s="29">
        <f>ROUND(G269*AP269,2)</f>
        <v>0</v>
      </c>
      <c r="AY269" s="31" t="s">
        <v>269</v>
      </c>
      <c r="AZ269" s="31" t="s">
        <v>270</v>
      </c>
      <c r="BA269" s="12" t="s">
        <v>115</v>
      </c>
      <c r="BC269" s="29">
        <f>AW269+AX269</f>
        <v>0</v>
      </c>
      <c r="BD269" s="29">
        <f>H269/(100-BE269)*100</f>
        <v>0</v>
      </c>
      <c r="BE269" s="29">
        <v>0</v>
      </c>
      <c r="BF269" s="29">
        <f>O269</f>
        <v>7.0199999999999999E-2</v>
      </c>
      <c r="BH269" s="29">
        <f>G269*AO269</f>
        <v>0</v>
      </c>
      <c r="BI269" s="29">
        <f>G269*AP269</f>
        <v>0</v>
      </c>
      <c r="BJ269" s="29">
        <f>G269*H269</f>
        <v>0</v>
      </c>
      <c r="BK269" s="31" t="s">
        <v>64</v>
      </c>
      <c r="BL269" s="29"/>
      <c r="BW269" s="29">
        <f>I269</f>
        <v>21</v>
      </c>
      <c r="BX269" s="4" t="s">
        <v>380</v>
      </c>
    </row>
    <row r="270" spans="1:76" ht="14.4" x14ac:dyDescent="0.3">
      <c r="A270" s="32"/>
      <c r="D270" s="33" t="s">
        <v>73</v>
      </c>
      <c r="E270" s="33" t="s">
        <v>52</v>
      </c>
      <c r="G270" s="34">
        <v>6</v>
      </c>
      <c r="P270" s="35"/>
    </row>
    <row r="271" spans="1:76" ht="14.4" x14ac:dyDescent="0.3">
      <c r="A271" s="2" t="s">
        <v>381</v>
      </c>
      <c r="B271" s="3" t="s">
        <v>110</v>
      </c>
      <c r="C271" s="3" t="s">
        <v>382</v>
      </c>
      <c r="D271" s="104" t="s">
        <v>383</v>
      </c>
      <c r="E271" s="101"/>
      <c r="F271" s="3" t="s">
        <v>59</v>
      </c>
      <c r="G271" s="29">
        <v>3</v>
      </c>
      <c r="H271" s="94"/>
      <c r="I271" s="30">
        <v>21</v>
      </c>
      <c r="J271" s="29">
        <f>ROUND(G271*AO271,2)</f>
        <v>0</v>
      </c>
      <c r="K271" s="29">
        <f>ROUND(G271*AP271,2)</f>
        <v>0</v>
      </c>
      <c r="L271" s="29">
        <f>ROUND(G271*H271,2)</f>
        <v>0</v>
      </c>
      <c r="M271" s="29">
        <f>L271*(1+BW271/100)</f>
        <v>0</v>
      </c>
      <c r="N271" s="29">
        <v>1.17E-2</v>
      </c>
      <c r="O271" s="29">
        <f>G271*N271</f>
        <v>3.5099999999999999E-2</v>
      </c>
      <c r="P271" s="74"/>
      <c r="Z271" s="29">
        <f>ROUND(IF(AQ271="5",BJ271,0),2)</f>
        <v>0</v>
      </c>
      <c r="AB271" s="29">
        <f>ROUND(IF(AQ271="1",BH271,0),2)</f>
        <v>0</v>
      </c>
      <c r="AC271" s="29">
        <f>ROUND(IF(AQ271="1",BI271,0),2)</f>
        <v>0</v>
      </c>
      <c r="AD271" s="29">
        <f>ROUND(IF(AQ271="7",BH271,0),2)</f>
        <v>0</v>
      </c>
      <c r="AE271" s="29">
        <f>ROUND(IF(AQ271="7",BI271,0),2)</f>
        <v>0</v>
      </c>
      <c r="AF271" s="29">
        <f>ROUND(IF(AQ271="2",BH271,0),2)</f>
        <v>0</v>
      </c>
      <c r="AG271" s="29">
        <f>ROUND(IF(AQ271="2",BI271,0),2)</f>
        <v>0</v>
      </c>
      <c r="AH271" s="29">
        <f>ROUND(IF(AQ271="0",BJ271,0),2)</f>
        <v>0</v>
      </c>
      <c r="AI271" s="12" t="s">
        <v>110</v>
      </c>
      <c r="AJ271" s="29">
        <f>IF(AN271=0,L271,0)</f>
        <v>0</v>
      </c>
      <c r="AK271" s="29">
        <f>IF(AN271=12,L271,0)</f>
        <v>0</v>
      </c>
      <c r="AL271" s="29">
        <f>IF(AN271=21,L271,0)</f>
        <v>0</v>
      </c>
      <c r="AN271" s="29">
        <v>21</v>
      </c>
      <c r="AO271" s="29">
        <f>H271*1</f>
        <v>0</v>
      </c>
      <c r="AP271" s="29">
        <f>H271*(1-1)</f>
        <v>0</v>
      </c>
      <c r="AQ271" s="31" t="s">
        <v>268</v>
      </c>
      <c r="AV271" s="29">
        <f>ROUND(AW271+AX271,2)</f>
        <v>0</v>
      </c>
      <c r="AW271" s="29">
        <f>ROUND(G271*AO271,2)</f>
        <v>0</v>
      </c>
      <c r="AX271" s="29">
        <f>ROUND(G271*AP271,2)</f>
        <v>0</v>
      </c>
      <c r="AY271" s="31" t="s">
        <v>269</v>
      </c>
      <c r="AZ271" s="31" t="s">
        <v>270</v>
      </c>
      <c r="BA271" s="12" t="s">
        <v>115</v>
      </c>
      <c r="BC271" s="29">
        <f>AW271+AX271</f>
        <v>0</v>
      </c>
      <c r="BD271" s="29">
        <f>H271/(100-BE271)*100</f>
        <v>0</v>
      </c>
      <c r="BE271" s="29">
        <v>0</v>
      </c>
      <c r="BF271" s="29">
        <f>O271</f>
        <v>3.5099999999999999E-2</v>
      </c>
      <c r="BH271" s="29">
        <f>G271*AO271</f>
        <v>0</v>
      </c>
      <c r="BI271" s="29">
        <f>G271*AP271</f>
        <v>0</v>
      </c>
      <c r="BJ271" s="29">
        <f>G271*H271</f>
        <v>0</v>
      </c>
      <c r="BK271" s="31" t="s">
        <v>64</v>
      </c>
      <c r="BL271" s="29"/>
      <c r="BW271" s="29">
        <f>I271</f>
        <v>21</v>
      </c>
      <c r="BX271" s="4" t="s">
        <v>383</v>
      </c>
    </row>
    <row r="272" spans="1:76" ht="14.4" x14ac:dyDescent="0.3">
      <c r="A272" s="32"/>
      <c r="D272" s="33" t="s">
        <v>68</v>
      </c>
      <c r="E272" s="33" t="s">
        <v>52</v>
      </c>
      <c r="G272" s="34">
        <v>3</v>
      </c>
      <c r="P272" s="35"/>
    </row>
    <row r="273" spans="1:76" ht="14.4" x14ac:dyDescent="0.3">
      <c r="A273" s="2" t="s">
        <v>384</v>
      </c>
      <c r="B273" s="3" t="s">
        <v>110</v>
      </c>
      <c r="C273" s="3" t="s">
        <v>385</v>
      </c>
      <c r="D273" s="104" t="s">
        <v>386</v>
      </c>
      <c r="E273" s="101"/>
      <c r="F273" s="3" t="s">
        <v>59</v>
      </c>
      <c r="G273" s="29">
        <v>6</v>
      </c>
      <c r="H273" s="94"/>
      <c r="I273" s="30">
        <v>21</v>
      </c>
      <c r="J273" s="29">
        <f>ROUND(G273*AO273,2)</f>
        <v>0</v>
      </c>
      <c r="K273" s="29">
        <f>ROUND(G273*AP273,2)</f>
        <v>0</v>
      </c>
      <c r="L273" s="29">
        <f>ROUND(G273*H273,2)</f>
        <v>0</v>
      </c>
      <c r="M273" s="29">
        <f>L273*(1+BW273/100)</f>
        <v>0</v>
      </c>
      <c r="N273" s="29">
        <v>1.17E-2</v>
      </c>
      <c r="O273" s="29">
        <f>G273*N273</f>
        <v>7.0199999999999999E-2</v>
      </c>
      <c r="P273" s="74"/>
      <c r="Z273" s="29">
        <f>ROUND(IF(AQ273="5",BJ273,0),2)</f>
        <v>0</v>
      </c>
      <c r="AB273" s="29">
        <f>ROUND(IF(AQ273="1",BH273,0),2)</f>
        <v>0</v>
      </c>
      <c r="AC273" s="29">
        <f>ROUND(IF(AQ273="1",BI273,0),2)</f>
        <v>0</v>
      </c>
      <c r="AD273" s="29">
        <f>ROUND(IF(AQ273="7",BH273,0),2)</f>
        <v>0</v>
      </c>
      <c r="AE273" s="29">
        <f>ROUND(IF(AQ273="7",BI273,0),2)</f>
        <v>0</v>
      </c>
      <c r="AF273" s="29">
        <f>ROUND(IF(AQ273="2",BH273,0),2)</f>
        <v>0</v>
      </c>
      <c r="AG273" s="29">
        <f>ROUND(IF(AQ273="2",BI273,0),2)</f>
        <v>0</v>
      </c>
      <c r="AH273" s="29">
        <f>ROUND(IF(AQ273="0",BJ273,0),2)</f>
        <v>0</v>
      </c>
      <c r="AI273" s="12" t="s">
        <v>110</v>
      </c>
      <c r="AJ273" s="29">
        <f>IF(AN273=0,L273,0)</f>
        <v>0</v>
      </c>
      <c r="AK273" s="29">
        <f>IF(AN273=12,L273,0)</f>
        <v>0</v>
      </c>
      <c r="AL273" s="29">
        <f>IF(AN273=21,L273,0)</f>
        <v>0</v>
      </c>
      <c r="AN273" s="29">
        <v>21</v>
      </c>
      <c r="AO273" s="29">
        <f>H273*1</f>
        <v>0</v>
      </c>
      <c r="AP273" s="29">
        <f>H273*(1-1)</f>
        <v>0</v>
      </c>
      <c r="AQ273" s="31" t="s">
        <v>268</v>
      </c>
      <c r="AV273" s="29">
        <f>ROUND(AW273+AX273,2)</f>
        <v>0</v>
      </c>
      <c r="AW273" s="29">
        <f>ROUND(G273*AO273,2)</f>
        <v>0</v>
      </c>
      <c r="AX273" s="29">
        <f>ROUND(G273*AP273,2)</f>
        <v>0</v>
      </c>
      <c r="AY273" s="31" t="s">
        <v>269</v>
      </c>
      <c r="AZ273" s="31" t="s">
        <v>270</v>
      </c>
      <c r="BA273" s="12" t="s">
        <v>115</v>
      </c>
      <c r="BC273" s="29">
        <f>AW273+AX273</f>
        <v>0</v>
      </c>
      <c r="BD273" s="29">
        <f>H273/(100-BE273)*100</f>
        <v>0</v>
      </c>
      <c r="BE273" s="29">
        <v>0</v>
      </c>
      <c r="BF273" s="29">
        <f>O273</f>
        <v>7.0199999999999999E-2</v>
      </c>
      <c r="BH273" s="29">
        <f>G273*AO273</f>
        <v>0</v>
      </c>
      <c r="BI273" s="29">
        <f>G273*AP273</f>
        <v>0</v>
      </c>
      <c r="BJ273" s="29">
        <f>G273*H273</f>
        <v>0</v>
      </c>
      <c r="BK273" s="31" t="s">
        <v>64</v>
      </c>
      <c r="BL273" s="29"/>
      <c r="BW273" s="29">
        <f>I273</f>
        <v>21</v>
      </c>
      <c r="BX273" s="4" t="s">
        <v>386</v>
      </c>
    </row>
    <row r="274" spans="1:76" ht="14.4" x14ac:dyDescent="0.3">
      <c r="A274" s="32"/>
      <c r="D274" s="33" t="s">
        <v>73</v>
      </c>
      <c r="E274" s="33" t="s">
        <v>52</v>
      </c>
      <c r="G274" s="34">
        <v>6</v>
      </c>
      <c r="P274" s="35"/>
    </row>
    <row r="275" spans="1:76" ht="14.4" x14ac:dyDescent="0.3">
      <c r="A275" s="2" t="s">
        <v>387</v>
      </c>
      <c r="B275" s="3" t="s">
        <v>110</v>
      </c>
      <c r="C275" s="3" t="s">
        <v>388</v>
      </c>
      <c r="D275" s="104" t="s">
        <v>389</v>
      </c>
      <c r="E275" s="101"/>
      <c r="F275" s="3" t="s">
        <v>59</v>
      </c>
      <c r="G275" s="29">
        <v>6</v>
      </c>
      <c r="H275" s="94"/>
      <c r="I275" s="30">
        <v>21</v>
      </c>
      <c r="J275" s="29">
        <f>ROUND(G275*AO275,2)</f>
        <v>0</v>
      </c>
      <c r="K275" s="29">
        <f>ROUND(G275*AP275,2)</f>
        <v>0</v>
      </c>
      <c r="L275" s="29">
        <f>ROUND(G275*H275,2)</f>
        <v>0</v>
      </c>
      <c r="M275" s="29">
        <f>L275*(1+BW275/100)</f>
        <v>0</v>
      </c>
      <c r="N275" s="29">
        <v>1.17E-2</v>
      </c>
      <c r="O275" s="29">
        <f>G275*N275</f>
        <v>7.0199999999999999E-2</v>
      </c>
      <c r="P275" s="74"/>
      <c r="Z275" s="29">
        <f>ROUND(IF(AQ275="5",BJ275,0),2)</f>
        <v>0</v>
      </c>
      <c r="AB275" s="29">
        <f>ROUND(IF(AQ275="1",BH275,0),2)</f>
        <v>0</v>
      </c>
      <c r="AC275" s="29">
        <f>ROUND(IF(AQ275="1",BI275,0),2)</f>
        <v>0</v>
      </c>
      <c r="AD275" s="29">
        <f>ROUND(IF(AQ275="7",BH275,0),2)</f>
        <v>0</v>
      </c>
      <c r="AE275" s="29">
        <f>ROUND(IF(AQ275="7",BI275,0),2)</f>
        <v>0</v>
      </c>
      <c r="AF275" s="29">
        <f>ROUND(IF(AQ275="2",BH275,0),2)</f>
        <v>0</v>
      </c>
      <c r="AG275" s="29">
        <f>ROUND(IF(AQ275="2",BI275,0),2)</f>
        <v>0</v>
      </c>
      <c r="AH275" s="29">
        <f>ROUND(IF(AQ275="0",BJ275,0),2)</f>
        <v>0</v>
      </c>
      <c r="AI275" s="12" t="s">
        <v>110</v>
      </c>
      <c r="AJ275" s="29">
        <f>IF(AN275=0,L275,0)</f>
        <v>0</v>
      </c>
      <c r="AK275" s="29">
        <f>IF(AN275=12,L275,0)</f>
        <v>0</v>
      </c>
      <c r="AL275" s="29">
        <f>IF(AN275=21,L275,0)</f>
        <v>0</v>
      </c>
      <c r="AN275" s="29">
        <v>21</v>
      </c>
      <c r="AO275" s="29">
        <f>H275*1</f>
        <v>0</v>
      </c>
      <c r="AP275" s="29">
        <f>H275*(1-1)</f>
        <v>0</v>
      </c>
      <c r="AQ275" s="31" t="s">
        <v>268</v>
      </c>
      <c r="AV275" s="29">
        <f>ROUND(AW275+AX275,2)</f>
        <v>0</v>
      </c>
      <c r="AW275" s="29">
        <f>ROUND(G275*AO275,2)</f>
        <v>0</v>
      </c>
      <c r="AX275" s="29">
        <f>ROUND(G275*AP275,2)</f>
        <v>0</v>
      </c>
      <c r="AY275" s="31" t="s">
        <v>269</v>
      </c>
      <c r="AZ275" s="31" t="s">
        <v>270</v>
      </c>
      <c r="BA275" s="12" t="s">
        <v>115</v>
      </c>
      <c r="BC275" s="29">
        <f>AW275+AX275</f>
        <v>0</v>
      </c>
      <c r="BD275" s="29">
        <f>H275/(100-BE275)*100</f>
        <v>0</v>
      </c>
      <c r="BE275" s="29">
        <v>0</v>
      </c>
      <c r="BF275" s="29">
        <f>O275</f>
        <v>7.0199999999999999E-2</v>
      </c>
      <c r="BH275" s="29">
        <f>G275*AO275</f>
        <v>0</v>
      </c>
      <c r="BI275" s="29">
        <f>G275*AP275</f>
        <v>0</v>
      </c>
      <c r="BJ275" s="29">
        <f>G275*H275</f>
        <v>0</v>
      </c>
      <c r="BK275" s="31" t="s">
        <v>64</v>
      </c>
      <c r="BL275" s="29"/>
      <c r="BW275" s="29">
        <f>I275</f>
        <v>21</v>
      </c>
      <c r="BX275" s="4" t="s">
        <v>389</v>
      </c>
    </row>
    <row r="276" spans="1:76" ht="14.4" x14ac:dyDescent="0.3">
      <c r="A276" s="32"/>
      <c r="D276" s="33" t="s">
        <v>73</v>
      </c>
      <c r="E276" s="33" t="s">
        <v>52</v>
      </c>
      <c r="G276" s="34">
        <v>6</v>
      </c>
      <c r="P276" s="35"/>
    </row>
    <row r="277" spans="1:76" ht="14.4" x14ac:dyDescent="0.3">
      <c r="A277" s="2" t="s">
        <v>390</v>
      </c>
      <c r="B277" s="3" t="s">
        <v>110</v>
      </c>
      <c r="C277" s="3" t="s">
        <v>391</v>
      </c>
      <c r="D277" s="104" t="s">
        <v>392</v>
      </c>
      <c r="E277" s="101"/>
      <c r="F277" s="3" t="s">
        <v>59</v>
      </c>
      <c r="G277" s="29">
        <v>6</v>
      </c>
      <c r="H277" s="94"/>
      <c r="I277" s="30">
        <v>21</v>
      </c>
      <c r="J277" s="29">
        <f>ROUND(G277*AO277,2)</f>
        <v>0</v>
      </c>
      <c r="K277" s="29">
        <f>ROUND(G277*AP277,2)</f>
        <v>0</v>
      </c>
      <c r="L277" s="29">
        <f>ROUND(G277*H277,2)</f>
        <v>0</v>
      </c>
      <c r="M277" s="29">
        <f>L277*(1+BW277/100)</f>
        <v>0</v>
      </c>
      <c r="N277" s="29">
        <v>1.17E-2</v>
      </c>
      <c r="O277" s="29">
        <f>G277*N277</f>
        <v>7.0199999999999999E-2</v>
      </c>
      <c r="P277" s="74"/>
      <c r="Z277" s="29">
        <f>ROUND(IF(AQ277="5",BJ277,0),2)</f>
        <v>0</v>
      </c>
      <c r="AB277" s="29">
        <f>ROUND(IF(AQ277="1",BH277,0),2)</f>
        <v>0</v>
      </c>
      <c r="AC277" s="29">
        <f>ROUND(IF(AQ277="1",BI277,0),2)</f>
        <v>0</v>
      </c>
      <c r="AD277" s="29">
        <f>ROUND(IF(AQ277="7",BH277,0),2)</f>
        <v>0</v>
      </c>
      <c r="AE277" s="29">
        <f>ROUND(IF(AQ277="7",BI277,0),2)</f>
        <v>0</v>
      </c>
      <c r="AF277" s="29">
        <f>ROUND(IF(AQ277="2",BH277,0),2)</f>
        <v>0</v>
      </c>
      <c r="AG277" s="29">
        <f>ROUND(IF(AQ277="2",BI277,0),2)</f>
        <v>0</v>
      </c>
      <c r="AH277" s="29">
        <f>ROUND(IF(AQ277="0",BJ277,0),2)</f>
        <v>0</v>
      </c>
      <c r="AI277" s="12" t="s">
        <v>110</v>
      </c>
      <c r="AJ277" s="29">
        <f>IF(AN277=0,L277,0)</f>
        <v>0</v>
      </c>
      <c r="AK277" s="29">
        <f>IF(AN277=12,L277,0)</f>
        <v>0</v>
      </c>
      <c r="AL277" s="29">
        <f>IF(AN277=21,L277,0)</f>
        <v>0</v>
      </c>
      <c r="AN277" s="29">
        <v>21</v>
      </c>
      <c r="AO277" s="29">
        <f>H277*1</f>
        <v>0</v>
      </c>
      <c r="AP277" s="29">
        <f>H277*(1-1)</f>
        <v>0</v>
      </c>
      <c r="AQ277" s="31" t="s">
        <v>268</v>
      </c>
      <c r="AV277" s="29">
        <f>ROUND(AW277+AX277,2)</f>
        <v>0</v>
      </c>
      <c r="AW277" s="29">
        <f>ROUND(G277*AO277,2)</f>
        <v>0</v>
      </c>
      <c r="AX277" s="29">
        <f>ROUND(G277*AP277,2)</f>
        <v>0</v>
      </c>
      <c r="AY277" s="31" t="s">
        <v>269</v>
      </c>
      <c r="AZ277" s="31" t="s">
        <v>270</v>
      </c>
      <c r="BA277" s="12" t="s">
        <v>115</v>
      </c>
      <c r="BC277" s="29">
        <f>AW277+AX277</f>
        <v>0</v>
      </c>
      <c r="BD277" s="29">
        <f>H277/(100-BE277)*100</f>
        <v>0</v>
      </c>
      <c r="BE277" s="29">
        <v>0</v>
      </c>
      <c r="BF277" s="29">
        <f>O277</f>
        <v>7.0199999999999999E-2</v>
      </c>
      <c r="BH277" s="29">
        <f>G277*AO277</f>
        <v>0</v>
      </c>
      <c r="BI277" s="29">
        <f>G277*AP277</f>
        <v>0</v>
      </c>
      <c r="BJ277" s="29">
        <f>G277*H277</f>
        <v>0</v>
      </c>
      <c r="BK277" s="31" t="s">
        <v>64</v>
      </c>
      <c r="BL277" s="29"/>
      <c r="BW277" s="29">
        <f>I277</f>
        <v>21</v>
      </c>
      <c r="BX277" s="4" t="s">
        <v>392</v>
      </c>
    </row>
    <row r="278" spans="1:76" ht="14.4" x14ac:dyDescent="0.3">
      <c r="A278" s="32"/>
      <c r="D278" s="33" t="s">
        <v>73</v>
      </c>
      <c r="E278" s="33" t="s">
        <v>52</v>
      </c>
      <c r="G278" s="34">
        <v>6</v>
      </c>
      <c r="P278" s="35"/>
    </row>
    <row r="279" spans="1:76" ht="14.4" x14ac:dyDescent="0.3">
      <c r="A279" s="2" t="s">
        <v>393</v>
      </c>
      <c r="B279" s="3" t="s">
        <v>110</v>
      </c>
      <c r="C279" s="3" t="s">
        <v>394</v>
      </c>
      <c r="D279" s="104" t="s">
        <v>395</v>
      </c>
      <c r="E279" s="101"/>
      <c r="F279" s="3" t="s">
        <v>59</v>
      </c>
      <c r="G279" s="29">
        <v>6</v>
      </c>
      <c r="H279" s="94"/>
      <c r="I279" s="30">
        <v>21</v>
      </c>
      <c r="J279" s="29">
        <f>ROUND(G279*AO279,2)</f>
        <v>0</v>
      </c>
      <c r="K279" s="29">
        <f>ROUND(G279*AP279,2)</f>
        <v>0</v>
      </c>
      <c r="L279" s="29">
        <f>ROUND(G279*H279,2)</f>
        <v>0</v>
      </c>
      <c r="M279" s="29">
        <f>L279*(1+BW279/100)</f>
        <v>0</v>
      </c>
      <c r="N279" s="29">
        <v>1.17E-2</v>
      </c>
      <c r="O279" s="29">
        <f>G279*N279</f>
        <v>7.0199999999999999E-2</v>
      </c>
      <c r="P279" s="74"/>
      <c r="Z279" s="29">
        <f>ROUND(IF(AQ279="5",BJ279,0),2)</f>
        <v>0</v>
      </c>
      <c r="AB279" s="29">
        <f>ROUND(IF(AQ279="1",BH279,0),2)</f>
        <v>0</v>
      </c>
      <c r="AC279" s="29">
        <f>ROUND(IF(AQ279="1",BI279,0),2)</f>
        <v>0</v>
      </c>
      <c r="AD279" s="29">
        <f>ROUND(IF(AQ279="7",BH279,0),2)</f>
        <v>0</v>
      </c>
      <c r="AE279" s="29">
        <f>ROUND(IF(AQ279="7",BI279,0),2)</f>
        <v>0</v>
      </c>
      <c r="AF279" s="29">
        <f>ROUND(IF(AQ279="2",BH279,0),2)</f>
        <v>0</v>
      </c>
      <c r="AG279" s="29">
        <f>ROUND(IF(AQ279="2",BI279,0),2)</f>
        <v>0</v>
      </c>
      <c r="AH279" s="29">
        <f>ROUND(IF(AQ279="0",BJ279,0),2)</f>
        <v>0</v>
      </c>
      <c r="AI279" s="12" t="s">
        <v>110</v>
      </c>
      <c r="AJ279" s="29">
        <f>IF(AN279=0,L279,0)</f>
        <v>0</v>
      </c>
      <c r="AK279" s="29">
        <f>IF(AN279=12,L279,0)</f>
        <v>0</v>
      </c>
      <c r="AL279" s="29">
        <f>IF(AN279=21,L279,0)</f>
        <v>0</v>
      </c>
      <c r="AN279" s="29">
        <v>21</v>
      </c>
      <c r="AO279" s="29">
        <f>H279*1</f>
        <v>0</v>
      </c>
      <c r="AP279" s="29">
        <f>H279*(1-1)</f>
        <v>0</v>
      </c>
      <c r="AQ279" s="31" t="s">
        <v>268</v>
      </c>
      <c r="AV279" s="29">
        <f>ROUND(AW279+AX279,2)</f>
        <v>0</v>
      </c>
      <c r="AW279" s="29">
        <f>ROUND(G279*AO279,2)</f>
        <v>0</v>
      </c>
      <c r="AX279" s="29">
        <f>ROUND(G279*AP279,2)</f>
        <v>0</v>
      </c>
      <c r="AY279" s="31" t="s">
        <v>269</v>
      </c>
      <c r="AZ279" s="31" t="s">
        <v>270</v>
      </c>
      <c r="BA279" s="12" t="s">
        <v>115</v>
      </c>
      <c r="BC279" s="29">
        <f>AW279+AX279</f>
        <v>0</v>
      </c>
      <c r="BD279" s="29">
        <f>H279/(100-BE279)*100</f>
        <v>0</v>
      </c>
      <c r="BE279" s="29">
        <v>0</v>
      </c>
      <c r="BF279" s="29">
        <f>O279</f>
        <v>7.0199999999999999E-2</v>
      </c>
      <c r="BH279" s="29">
        <f>G279*AO279</f>
        <v>0</v>
      </c>
      <c r="BI279" s="29">
        <f>G279*AP279</f>
        <v>0</v>
      </c>
      <c r="BJ279" s="29">
        <f>G279*H279</f>
        <v>0</v>
      </c>
      <c r="BK279" s="31" t="s">
        <v>64</v>
      </c>
      <c r="BL279" s="29"/>
      <c r="BW279" s="29">
        <f>I279</f>
        <v>21</v>
      </c>
      <c r="BX279" s="4" t="s">
        <v>395</v>
      </c>
    </row>
    <row r="280" spans="1:76" ht="14.4" x14ac:dyDescent="0.3">
      <c r="A280" s="32"/>
      <c r="D280" s="33" t="s">
        <v>73</v>
      </c>
      <c r="E280" s="33" t="s">
        <v>52</v>
      </c>
      <c r="G280" s="34">
        <v>6</v>
      </c>
      <c r="P280" s="35"/>
    </row>
    <row r="281" spans="1:76" ht="14.4" x14ac:dyDescent="0.3">
      <c r="A281" s="2" t="s">
        <v>396</v>
      </c>
      <c r="B281" s="3" t="s">
        <v>110</v>
      </c>
      <c r="C281" s="3" t="s">
        <v>397</v>
      </c>
      <c r="D281" s="104" t="s">
        <v>398</v>
      </c>
      <c r="E281" s="101"/>
      <c r="F281" s="3" t="s">
        <v>59</v>
      </c>
      <c r="G281" s="29">
        <v>4</v>
      </c>
      <c r="H281" s="94"/>
      <c r="I281" s="30">
        <v>21</v>
      </c>
      <c r="J281" s="29">
        <f>ROUND(G281*AO281,2)</f>
        <v>0</v>
      </c>
      <c r="K281" s="29">
        <f>ROUND(G281*AP281,2)</f>
        <v>0</v>
      </c>
      <c r="L281" s="29">
        <f>ROUND(G281*H281,2)</f>
        <v>0</v>
      </c>
      <c r="M281" s="29">
        <f>L281*(1+BW281/100)</f>
        <v>0</v>
      </c>
      <c r="N281" s="29">
        <v>1.17E-2</v>
      </c>
      <c r="O281" s="29">
        <f>G281*N281</f>
        <v>4.6800000000000001E-2</v>
      </c>
      <c r="P281" s="74"/>
      <c r="Z281" s="29">
        <f>ROUND(IF(AQ281="5",BJ281,0),2)</f>
        <v>0</v>
      </c>
      <c r="AB281" s="29">
        <f>ROUND(IF(AQ281="1",BH281,0),2)</f>
        <v>0</v>
      </c>
      <c r="AC281" s="29">
        <f>ROUND(IF(AQ281="1",BI281,0),2)</f>
        <v>0</v>
      </c>
      <c r="AD281" s="29">
        <f>ROUND(IF(AQ281="7",BH281,0),2)</f>
        <v>0</v>
      </c>
      <c r="AE281" s="29">
        <f>ROUND(IF(AQ281="7",BI281,0),2)</f>
        <v>0</v>
      </c>
      <c r="AF281" s="29">
        <f>ROUND(IF(AQ281="2",BH281,0),2)</f>
        <v>0</v>
      </c>
      <c r="AG281" s="29">
        <f>ROUND(IF(AQ281="2",BI281,0),2)</f>
        <v>0</v>
      </c>
      <c r="AH281" s="29">
        <f>ROUND(IF(AQ281="0",BJ281,0),2)</f>
        <v>0</v>
      </c>
      <c r="AI281" s="12" t="s">
        <v>110</v>
      </c>
      <c r="AJ281" s="29">
        <f>IF(AN281=0,L281,0)</f>
        <v>0</v>
      </c>
      <c r="AK281" s="29">
        <f>IF(AN281=12,L281,0)</f>
        <v>0</v>
      </c>
      <c r="AL281" s="29">
        <f>IF(AN281=21,L281,0)</f>
        <v>0</v>
      </c>
      <c r="AN281" s="29">
        <v>21</v>
      </c>
      <c r="AO281" s="29">
        <f>H281*1</f>
        <v>0</v>
      </c>
      <c r="AP281" s="29">
        <f>H281*(1-1)</f>
        <v>0</v>
      </c>
      <c r="AQ281" s="31" t="s">
        <v>268</v>
      </c>
      <c r="AV281" s="29">
        <f>ROUND(AW281+AX281,2)</f>
        <v>0</v>
      </c>
      <c r="AW281" s="29">
        <f>ROUND(G281*AO281,2)</f>
        <v>0</v>
      </c>
      <c r="AX281" s="29">
        <f>ROUND(G281*AP281,2)</f>
        <v>0</v>
      </c>
      <c r="AY281" s="31" t="s">
        <v>269</v>
      </c>
      <c r="AZ281" s="31" t="s">
        <v>270</v>
      </c>
      <c r="BA281" s="12" t="s">
        <v>115</v>
      </c>
      <c r="BC281" s="29">
        <f>AW281+AX281</f>
        <v>0</v>
      </c>
      <c r="BD281" s="29">
        <f>H281/(100-BE281)*100</f>
        <v>0</v>
      </c>
      <c r="BE281" s="29">
        <v>0</v>
      </c>
      <c r="BF281" s="29">
        <f>O281</f>
        <v>4.6800000000000001E-2</v>
      </c>
      <c r="BH281" s="29">
        <f>G281*AO281</f>
        <v>0</v>
      </c>
      <c r="BI281" s="29">
        <f>G281*AP281</f>
        <v>0</v>
      </c>
      <c r="BJ281" s="29">
        <f>G281*H281</f>
        <v>0</v>
      </c>
      <c r="BK281" s="31" t="s">
        <v>64</v>
      </c>
      <c r="BL281" s="29"/>
      <c r="BW281" s="29">
        <f>I281</f>
        <v>21</v>
      </c>
      <c r="BX281" s="4" t="s">
        <v>398</v>
      </c>
    </row>
    <row r="282" spans="1:76" ht="14.4" x14ac:dyDescent="0.3">
      <c r="A282" s="32"/>
      <c r="D282" s="33" t="s">
        <v>70</v>
      </c>
      <c r="E282" s="33" t="s">
        <v>52</v>
      </c>
      <c r="G282" s="34">
        <v>4</v>
      </c>
      <c r="P282" s="35"/>
    </row>
    <row r="283" spans="1:76" ht="14.4" x14ac:dyDescent="0.3">
      <c r="A283" s="2" t="s">
        <v>399</v>
      </c>
      <c r="B283" s="3" t="s">
        <v>110</v>
      </c>
      <c r="C283" s="3" t="s">
        <v>400</v>
      </c>
      <c r="D283" s="104" t="s">
        <v>401</v>
      </c>
      <c r="E283" s="101"/>
      <c r="F283" s="3" t="s">
        <v>59</v>
      </c>
      <c r="G283" s="29">
        <v>6</v>
      </c>
      <c r="H283" s="94"/>
      <c r="I283" s="30">
        <v>21</v>
      </c>
      <c r="J283" s="29">
        <f>ROUND(G283*AO283,2)</f>
        <v>0</v>
      </c>
      <c r="K283" s="29">
        <f>ROUND(G283*AP283,2)</f>
        <v>0</v>
      </c>
      <c r="L283" s="29">
        <f>ROUND(G283*H283,2)</f>
        <v>0</v>
      </c>
      <c r="M283" s="29">
        <f>L283*(1+BW283/100)</f>
        <v>0</v>
      </c>
      <c r="N283" s="29">
        <v>1.17E-2</v>
      </c>
      <c r="O283" s="29">
        <f>G283*N283</f>
        <v>7.0199999999999999E-2</v>
      </c>
      <c r="P283" s="74"/>
      <c r="Z283" s="29">
        <f>ROUND(IF(AQ283="5",BJ283,0),2)</f>
        <v>0</v>
      </c>
      <c r="AB283" s="29">
        <f>ROUND(IF(AQ283="1",BH283,0),2)</f>
        <v>0</v>
      </c>
      <c r="AC283" s="29">
        <f>ROUND(IF(AQ283="1",BI283,0),2)</f>
        <v>0</v>
      </c>
      <c r="AD283" s="29">
        <f>ROUND(IF(AQ283="7",BH283,0),2)</f>
        <v>0</v>
      </c>
      <c r="AE283" s="29">
        <f>ROUND(IF(AQ283="7",BI283,0),2)</f>
        <v>0</v>
      </c>
      <c r="AF283" s="29">
        <f>ROUND(IF(AQ283="2",BH283,0),2)</f>
        <v>0</v>
      </c>
      <c r="AG283" s="29">
        <f>ROUND(IF(AQ283="2",BI283,0),2)</f>
        <v>0</v>
      </c>
      <c r="AH283" s="29">
        <f>ROUND(IF(AQ283="0",BJ283,0),2)</f>
        <v>0</v>
      </c>
      <c r="AI283" s="12" t="s">
        <v>110</v>
      </c>
      <c r="AJ283" s="29">
        <f>IF(AN283=0,L283,0)</f>
        <v>0</v>
      </c>
      <c r="AK283" s="29">
        <f>IF(AN283=12,L283,0)</f>
        <v>0</v>
      </c>
      <c r="AL283" s="29">
        <f>IF(AN283=21,L283,0)</f>
        <v>0</v>
      </c>
      <c r="AN283" s="29">
        <v>21</v>
      </c>
      <c r="AO283" s="29">
        <f>H283*1</f>
        <v>0</v>
      </c>
      <c r="AP283" s="29">
        <f>H283*(1-1)</f>
        <v>0</v>
      </c>
      <c r="AQ283" s="31" t="s">
        <v>268</v>
      </c>
      <c r="AV283" s="29">
        <f>ROUND(AW283+AX283,2)</f>
        <v>0</v>
      </c>
      <c r="AW283" s="29">
        <f>ROUND(G283*AO283,2)</f>
        <v>0</v>
      </c>
      <c r="AX283" s="29">
        <f>ROUND(G283*AP283,2)</f>
        <v>0</v>
      </c>
      <c r="AY283" s="31" t="s">
        <v>269</v>
      </c>
      <c r="AZ283" s="31" t="s">
        <v>270</v>
      </c>
      <c r="BA283" s="12" t="s">
        <v>115</v>
      </c>
      <c r="BC283" s="29">
        <f>AW283+AX283</f>
        <v>0</v>
      </c>
      <c r="BD283" s="29">
        <f>H283/(100-BE283)*100</f>
        <v>0</v>
      </c>
      <c r="BE283" s="29">
        <v>0</v>
      </c>
      <c r="BF283" s="29">
        <f>O283</f>
        <v>7.0199999999999999E-2</v>
      </c>
      <c r="BH283" s="29">
        <f>G283*AO283</f>
        <v>0</v>
      </c>
      <c r="BI283" s="29">
        <f>G283*AP283</f>
        <v>0</v>
      </c>
      <c r="BJ283" s="29">
        <f>G283*H283</f>
        <v>0</v>
      </c>
      <c r="BK283" s="31" t="s">
        <v>64</v>
      </c>
      <c r="BL283" s="29"/>
      <c r="BW283" s="29">
        <f>I283</f>
        <v>21</v>
      </c>
      <c r="BX283" s="4" t="s">
        <v>401</v>
      </c>
    </row>
    <row r="284" spans="1:76" ht="14.4" x14ac:dyDescent="0.3">
      <c r="A284" s="32"/>
      <c r="D284" s="33" t="s">
        <v>73</v>
      </c>
      <c r="E284" s="33" t="s">
        <v>52</v>
      </c>
      <c r="G284" s="34">
        <v>6</v>
      </c>
      <c r="P284" s="35"/>
    </row>
    <row r="285" spans="1:76" ht="14.4" x14ac:dyDescent="0.3">
      <c r="A285" s="2" t="s">
        <v>402</v>
      </c>
      <c r="B285" s="3" t="s">
        <v>110</v>
      </c>
      <c r="C285" s="3" t="s">
        <v>403</v>
      </c>
      <c r="D285" s="104" t="s">
        <v>404</v>
      </c>
      <c r="E285" s="101"/>
      <c r="F285" s="3" t="s">
        <v>59</v>
      </c>
      <c r="G285" s="29">
        <v>6</v>
      </c>
      <c r="H285" s="94"/>
      <c r="I285" s="30">
        <v>21</v>
      </c>
      <c r="J285" s="29">
        <f>ROUND(G285*AO285,2)</f>
        <v>0</v>
      </c>
      <c r="K285" s="29">
        <f>ROUND(G285*AP285,2)</f>
        <v>0</v>
      </c>
      <c r="L285" s="29">
        <f>ROUND(G285*H285,2)</f>
        <v>0</v>
      </c>
      <c r="M285" s="29">
        <f>L285*(1+BW285/100)</f>
        <v>0</v>
      </c>
      <c r="N285" s="29">
        <v>1.17E-2</v>
      </c>
      <c r="O285" s="29">
        <f>G285*N285</f>
        <v>7.0199999999999999E-2</v>
      </c>
      <c r="P285" s="74"/>
      <c r="Z285" s="29">
        <f>ROUND(IF(AQ285="5",BJ285,0),2)</f>
        <v>0</v>
      </c>
      <c r="AB285" s="29">
        <f>ROUND(IF(AQ285="1",BH285,0),2)</f>
        <v>0</v>
      </c>
      <c r="AC285" s="29">
        <f>ROUND(IF(AQ285="1",BI285,0),2)</f>
        <v>0</v>
      </c>
      <c r="AD285" s="29">
        <f>ROUND(IF(AQ285="7",BH285,0),2)</f>
        <v>0</v>
      </c>
      <c r="AE285" s="29">
        <f>ROUND(IF(AQ285="7",BI285,0),2)</f>
        <v>0</v>
      </c>
      <c r="AF285" s="29">
        <f>ROUND(IF(AQ285="2",BH285,0),2)</f>
        <v>0</v>
      </c>
      <c r="AG285" s="29">
        <f>ROUND(IF(AQ285="2",BI285,0),2)</f>
        <v>0</v>
      </c>
      <c r="AH285" s="29">
        <f>ROUND(IF(AQ285="0",BJ285,0),2)</f>
        <v>0</v>
      </c>
      <c r="AI285" s="12" t="s">
        <v>110</v>
      </c>
      <c r="AJ285" s="29">
        <f>IF(AN285=0,L285,0)</f>
        <v>0</v>
      </c>
      <c r="AK285" s="29">
        <f>IF(AN285=12,L285,0)</f>
        <v>0</v>
      </c>
      <c r="AL285" s="29">
        <f>IF(AN285=21,L285,0)</f>
        <v>0</v>
      </c>
      <c r="AN285" s="29">
        <v>21</v>
      </c>
      <c r="AO285" s="29">
        <f>H285*1</f>
        <v>0</v>
      </c>
      <c r="AP285" s="29">
        <f>H285*(1-1)</f>
        <v>0</v>
      </c>
      <c r="AQ285" s="31" t="s">
        <v>268</v>
      </c>
      <c r="AV285" s="29">
        <f>ROUND(AW285+AX285,2)</f>
        <v>0</v>
      </c>
      <c r="AW285" s="29">
        <f>ROUND(G285*AO285,2)</f>
        <v>0</v>
      </c>
      <c r="AX285" s="29">
        <f>ROUND(G285*AP285,2)</f>
        <v>0</v>
      </c>
      <c r="AY285" s="31" t="s">
        <v>269</v>
      </c>
      <c r="AZ285" s="31" t="s">
        <v>270</v>
      </c>
      <c r="BA285" s="12" t="s">
        <v>115</v>
      </c>
      <c r="BC285" s="29">
        <f>AW285+AX285</f>
        <v>0</v>
      </c>
      <c r="BD285" s="29">
        <f>H285/(100-BE285)*100</f>
        <v>0</v>
      </c>
      <c r="BE285" s="29">
        <v>0</v>
      </c>
      <c r="BF285" s="29">
        <f>O285</f>
        <v>7.0199999999999999E-2</v>
      </c>
      <c r="BH285" s="29">
        <f>G285*AO285</f>
        <v>0</v>
      </c>
      <c r="BI285" s="29">
        <f>G285*AP285</f>
        <v>0</v>
      </c>
      <c r="BJ285" s="29">
        <f>G285*H285</f>
        <v>0</v>
      </c>
      <c r="BK285" s="31" t="s">
        <v>64</v>
      </c>
      <c r="BL285" s="29"/>
      <c r="BW285" s="29">
        <f>I285</f>
        <v>21</v>
      </c>
      <c r="BX285" s="4" t="s">
        <v>404</v>
      </c>
    </row>
    <row r="286" spans="1:76" ht="14.4" x14ac:dyDescent="0.3">
      <c r="A286" s="32"/>
      <c r="D286" s="33" t="s">
        <v>73</v>
      </c>
      <c r="E286" s="33" t="s">
        <v>52</v>
      </c>
      <c r="G286" s="34">
        <v>6</v>
      </c>
      <c r="P286" s="35"/>
    </row>
    <row r="287" spans="1:76" ht="14.4" x14ac:dyDescent="0.3">
      <c r="A287" s="2" t="s">
        <v>405</v>
      </c>
      <c r="B287" s="3" t="s">
        <v>110</v>
      </c>
      <c r="C287" s="3" t="s">
        <v>406</v>
      </c>
      <c r="D287" s="104" t="s">
        <v>407</v>
      </c>
      <c r="E287" s="101"/>
      <c r="F287" s="3" t="s">
        <v>59</v>
      </c>
      <c r="G287" s="29">
        <v>6</v>
      </c>
      <c r="H287" s="94"/>
      <c r="I287" s="30">
        <v>21</v>
      </c>
      <c r="J287" s="29">
        <f>ROUND(G287*AO287,2)</f>
        <v>0</v>
      </c>
      <c r="K287" s="29">
        <f>ROUND(G287*AP287,2)</f>
        <v>0</v>
      </c>
      <c r="L287" s="29">
        <f>ROUND(G287*H287,2)</f>
        <v>0</v>
      </c>
      <c r="M287" s="29">
        <f>L287*(1+BW287/100)</f>
        <v>0</v>
      </c>
      <c r="N287" s="29">
        <v>1.17E-2</v>
      </c>
      <c r="O287" s="29">
        <f>G287*N287</f>
        <v>7.0199999999999999E-2</v>
      </c>
      <c r="P287" s="74"/>
      <c r="Z287" s="29">
        <f>ROUND(IF(AQ287="5",BJ287,0),2)</f>
        <v>0</v>
      </c>
      <c r="AB287" s="29">
        <f>ROUND(IF(AQ287="1",BH287,0),2)</f>
        <v>0</v>
      </c>
      <c r="AC287" s="29">
        <f>ROUND(IF(AQ287="1",BI287,0),2)</f>
        <v>0</v>
      </c>
      <c r="AD287" s="29">
        <f>ROUND(IF(AQ287="7",BH287,0),2)</f>
        <v>0</v>
      </c>
      <c r="AE287" s="29">
        <f>ROUND(IF(AQ287="7",BI287,0),2)</f>
        <v>0</v>
      </c>
      <c r="AF287" s="29">
        <f>ROUND(IF(AQ287="2",BH287,0),2)</f>
        <v>0</v>
      </c>
      <c r="AG287" s="29">
        <f>ROUND(IF(AQ287="2",BI287,0),2)</f>
        <v>0</v>
      </c>
      <c r="AH287" s="29">
        <f>ROUND(IF(AQ287="0",BJ287,0),2)</f>
        <v>0</v>
      </c>
      <c r="AI287" s="12" t="s">
        <v>110</v>
      </c>
      <c r="AJ287" s="29">
        <f>IF(AN287=0,L287,0)</f>
        <v>0</v>
      </c>
      <c r="AK287" s="29">
        <f>IF(AN287=12,L287,0)</f>
        <v>0</v>
      </c>
      <c r="AL287" s="29">
        <f>IF(AN287=21,L287,0)</f>
        <v>0</v>
      </c>
      <c r="AN287" s="29">
        <v>21</v>
      </c>
      <c r="AO287" s="29">
        <f>H287*1</f>
        <v>0</v>
      </c>
      <c r="AP287" s="29">
        <f>H287*(1-1)</f>
        <v>0</v>
      </c>
      <c r="AQ287" s="31" t="s">
        <v>268</v>
      </c>
      <c r="AV287" s="29">
        <f>ROUND(AW287+AX287,2)</f>
        <v>0</v>
      </c>
      <c r="AW287" s="29">
        <f>ROUND(G287*AO287,2)</f>
        <v>0</v>
      </c>
      <c r="AX287" s="29">
        <f>ROUND(G287*AP287,2)</f>
        <v>0</v>
      </c>
      <c r="AY287" s="31" t="s">
        <v>269</v>
      </c>
      <c r="AZ287" s="31" t="s">
        <v>270</v>
      </c>
      <c r="BA287" s="12" t="s">
        <v>115</v>
      </c>
      <c r="BC287" s="29">
        <f>AW287+AX287</f>
        <v>0</v>
      </c>
      <c r="BD287" s="29">
        <f>H287/(100-BE287)*100</f>
        <v>0</v>
      </c>
      <c r="BE287" s="29">
        <v>0</v>
      </c>
      <c r="BF287" s="29">
        <f>O287</f>
        <v>7.0199999999999999E-2</v>
      </c>
      <c r="BH287" s="29">
        <f>G287*AO287</f>
        <v>0</v>
      </c>
      <c r="BI287" s="29">
        <f>G287*AP287</f>
        <v>0</v>
      </c>
      <c r="BJ287" s="29">
        <f>G287*H287</f>
        <v>0</v>
      </c>
      <c r="BK287" s="31" t="s">
        <v>64</v>
      </c>
      <c r="BL287" s="29"/>
      <c r="BW287" s="29">
        <f>I287</f>
        <v>21</v>
      </c>
      <c r="BX287" s="4" t="s">
        <v>407</v>
      </c>
    </row>
    <row r="288" spans="1:76" ht="14.4" x14ac:dyDescent="0.3">
      <c r="A288" s="32"/>
      <c r="D288" s="33" t="s">
        <v>73</v>
      </c>
      <c r="E288" s="33" t="s">
        <v>52</v>
      </c>
      <c r="G288" s="34">
        <v>6</v>
      </c>
      <c r="P288" s="35"/>
    </row>
    <row r="289" spans="1:76" ht="14.4" x14ac:dyDescent="0.3">
      <c r="A289" s="2" t="s">
        <v>408</v>
      </c>
      <c r="B289" s="3" t="s">
        <v>110</v>
      </c>
      <c r="C289" s="3" t="s">
        <v>409</v>
      </c>
      <c r="D289" s="104" t="s">
        <v>410</v>
      </c>
      <c r="E289" s="101"/>
      <c r="F289" s="3" t="s">
        <v>59</v>
      </c>
      <c r="G289" s="29">
        <v>3</v>
      </c>
      <c r="H289" s="94"/>
      <c r="I289" s="30">
        <v>21</v>
      </c>
      <c r="J289" s="29">
        <f>ROUND(G289*AO289,2)</f>
        <v>0</v>
      </c>
      <c r="K289" s="29">
        <f>ROUND(G289*AP289,2)</f>
        <v>0</v>
      </c>
      <c r="L289" s="29">
        <f>ROUND(G289*H289,2)</f>
        <v>0</v>
      </c>
      <c r="M289" s="29">
        <f>L289*(1+BW289/100)</f>
        <v>0</v>
      </c>
      <c r="N289" s="29">
        <v>1.17E-2</v>
      </c>
      <c r="O289" s="29">
        <f>G289*N289</f>
        <v>3.5099999999999999E-2</v>
      </c>
      <c r="P289" s="74"/>
      <c r="Z289" s="29">
        <f>ROUND(IF(AQ289="5",BJ289,0),2)</f>
        <v>0</v>
      </c>
      <c r="AB289" s="29">
        <f>ROUND(IF(AQ289="1",BH289,0),2)</f>
        <v>0</v>
      </c>
      <c r="AC289" s="29">
        <f>ROUND(IF(AQ289="1",BI289,0),2)</f>
        <v>0</v>
      </c>
      <c r="AD289" s="29">
        <f>ROUND(IF(AQ289="7",BH289,0),2)</f>
        <v>0</v>
      </c>
      <c r="AE289" s="29">
        <f>ROUND(IF(AQ289="7",BI289,0),2)</f>
        <v>0</v>
      </c>
      <c r="AF289" s="29">
        <f>ROUND(IF(AQ289="2",BH289,0),2)</f>
        <v>0</v>
      </c>
      <c r="AG289" s="29">
        <f>ROUND(IF(AQ289="2",BI289,0),2)</f>
        <v>0</v>
      </c>
      <c r="AH289" s="29">
        <f>ROUND(IF(AQ289="0",BJ289,0),2)</f>
        <v>0</v>
      </c>
      <c r="AI289" s="12" t="s">
        <v>110</v>
      </c>
      <c r="AJ289" s="29">
        <f>IF(AN289=0,L289,0)</f>
        <v>0</v>
      </c>
      <c r="AK289" s="29">
        <f>IF(AN289=12,L289,0)</f>
        <v>0</v>
      </c>
      <c r="AL289" s="29">
        <f>IF(AN289=21,L289,0)</f>
        <v>0</v>
      </c>
      <c r="AN289" s="29">
        <v>21</v>
      </c>
      <c r="AO289" s="29">
        <f>H289*1</f>
        <v>0</v>
      </c>
      <c r="AP289" s="29">
        <f>H289*(1-1)</f>
        <v>0</v>
      </c>
      <c r="AQ289" s="31" t="s">
        <v>268</v>
      </c>
      <c r="AV289" s="29">
        <f>ROUND(AW289+AX289,2)</f>
        <v>0</v>
      </c>
      <c r="AW289" s="29">
        <f>ROUND(G289*AO289,2)</f>
        <v>0</v>
      </c>
      <c r="AX289" s="29">
        <f>ROUND(G289*AP289,2)</f>
        <v>0</v>
      </c>
      <c r="AY289" s="31" t="s">
        <v>269</v>
      </c>
      <c r="AZ289" s="31" t="s">
        <v>270</v>
      </c>
      <c r="BA289" s="12" t="s">
        <v>115</v>
      </c>
      <c r="BC289" s="29">
        <f>AW289+AX289</f>
        <v>0</v>
      </c>
      <c r="BD289" s="29">
        <f>H289/(100-BE289)*100</f>
        <v>0</v>
      </c>
      <c r="BE289" s="29">
        <v>0</v>
      </c>
      <c r="BF289" s="29">
        <f>O289</f>
        <v>3.5099999999999999E-2</v>
      </c>
      <c r="BH289" s="29">
        <f>G289*AO289</f>
        <v>0</v>
      </c>
      <c r="BI289" s="29">
        <f>G289*AP289</f>
        <v>0</v>
      </c>
      <c r="BJ289" s="29">
        <f>G289*H289</f>
        <v>0</v>
      </c>
      <c r="BK289" s="31" t="s">
        <v>64</v>
      </c>
      <c r="BL289" s="29"/>
      <c r="BW289" s="29">
        <f>I289</f>
        <v>21</v>
      </c>
      <c r="BX289" s="4" t="s">
        <v>410</v>
      </c>
    </row>
    <row r="290" spans="1:76" ht="14.4" x14ac:dyDescent="0.3">
      <c r="A290" s="32"/>
      <c r="D290" s="33" t="s">
        <v>68</v>
      </c>
      <c r="E290" s="33" t="s">
        <v>52</v>
      </c>
      <c r="G290" s="34">
        <v>3</v>
      </c>
      <c r="P290" s="35"/>
    </row>
    <row r="291" spans="1:76" ht="14.4" x14ac:dyDescent="0.3">
      <c r="A291" s="2" t="s">
        <v>411</v>
      </c>
      <c r="B291" s="3" t="s">
        <v>110</v>
      </c>
      <c r="C291" s="3" t="s">
        <v>412</v>
      </c>
      <c r="D291" s="104" t="s">
        <v>413</v>
      </c>
      <c r="E291" s="101"/>
      <c r="F291" s="3" t="s">
        <v>59</v>
      </c>
      <c r="G291" s="29">
        <v>3</v>
      </c>
      <c r="H291" s="94"/>
      <c r="I291" s="30">
        <v>21</v>
      </c>
      <c r="J291" s="29">
        <f>ROUND(G291*AO291,2)</f>
        <v>0</v>
      </c>
      <c r="K291" s="29">
        <f>ROUND(G291*AP291,2)</f>
        <v>0</v>
      </c>
      <c r="L291" s="29">
        <f>ROUND(G291*H291,2)</f>
        <v>0</v>
      </c>
      <c r="M291" s="29">
        <f>L291*(1+BW291/100)</f>
        <v>0</v>
      </c>
      <c r="N291" s="29">
        <v>1.17E-2</v>
      </c>
      <c r="O291" s="29">
        <f>G291*N291</f>
        <v>3.5099999999999999E-2</v>
      </c>
      <c r="P291" s="74"/>
      <c r="Z291" s="29">
        <f>ROUND(IF(AQ291="5",BJ291,0),2)</f>
        <v>0</v>
      </c>
      <c r="AB291" s="29">
        <f>ROUND(IF(AQ291="1",BH291,0),2)</f>
        <v>0</v>
      </c>
      <c r="AC291" s="29">
        <f>ROUND(IF(AQ291="1",BI291,0),2)</f>
        <v>0</v>
      </c>
      <c r="AD291" s="29">
        <f>ROUND(IF(AQ291="7",BH291,0),2)</f>
        <v>0</v>
      </c>
      <c r="AE291" s="29">
        <f>ROUND(IF(AQ291="7",BI291,0),2)</f>
        <v>0</v>
      </c>
      <c r="AF291" s="29">
        <f>ROUND(IF(AQ291="2",BH291,0),2)</f>
        <v>0</v>
      </c>
      <c r="AG291" s="29">
        <f>ROUND(IF(AQ291="2",BI291,0),2)</f>
        <v>0</v>
      </c>
      <c r="AH291" s="29">
        <f>ROUND(IF(AQ291="0",BJ291,0),2)</f>
        <v>0</v>
      </c>
      <c r="AI291" s="12" t="s">
        <v>110</v>
      </c>
      <c r="AJ291" s="29">
        <f>IF(AN291=0,L291,0)</f>
        <v>0</v>
      </c>
      <c r="AK291" s="29">
        <f>IF(AN291=12,L291,0)</f>
        <v>0</v>
      </c>
      <c r="AL291" s="29">
        <f>IF(AN291=21,L291,0)</f>
        <v>0</v>
      </c>
      <c r="AN291" s="29">
        <v>21</v>
      </c>
      <c r="AO291" s="29">
        <f>H291*1</f>
        <v>0</v>
      </c>
      <c r="AP291" s="29">
        <f>H291*(1-1)</f>
        <v>0</v>
      </c>
      <c r="AQ291" s="31" t="s">
        <v>268</v>
      </c>
      <c r="AV291" s="29">
        <f>ROUND(AW291+AX291,2)</f>
        <v>0</v>
      </c>
      <c r="AW291" s="29">
        <f>ROUND(G291*AO291,2)</f>
        <v>0</v>
      </c>
      <c r="AX291" s="29">
        <f>ROUND(G291*AP291,2)</f>
        <v>0</v>
      </c>
      <c r="AY291" s="31" t="s">
        <v>269</v>
      </c>
      <c r="AZ291" s="31" t="s">
        <v>270</v>
      </c>
      <c r="BA291" s="12" t="s">
        <v>115</v>
      </c>
      <c r="BC291" s="29">
        <f>AW291+AX291</f>
        <v>0</v>
      </c>
      <c r="BD291" s="29">
        <f>H291/(100-BE291)*100</f>
        <v>0</v>
      </c>
      <c r="BE291" s="29">
        <v>0</v>
      </c>
      <c r="BF291" s="29">
        <f>O291</f>
        <v>3.5099999999999999E-2</v>
      </c>
      <c r="BH291" s="29">
        <f>G291*AO291</f>
        <v>0</v>
      </c>
      <c r="BI291" s="29">
        <f>G291*AP291</f>
        <v>0</v>
      </c>
      <c r="BJ291" s="29">
        <f>G291*H291</f>
        <v>0</v>
      </c>
      <c r="BK291" s="31" t="s">
        <v>64</v>
      </c>
      <c r="BL291" s="29"/>
      <c r="BW291" s="29">
        <f>I291</f>
        <v>21</v>
      </c>
      <c r="BX291" s="4" t="s">
        <v>413</v>
      </c>
    </row>
    <row r="292" spans="1:76" ht="14.4" x14ac:dyDescent="0.3">
      <c r="A292" s="32"/>
      <c r="D292" s="33" t="s">
        <v>68</v>
      </c>
      <c r="E292" s="33" t="s">
        <v>52</v>
      </c>
      <c r="G292" s="34">
        <v>3</v>
      </c>
      <c r="P292" s="35"/>
    </row>
    <row r="293" spans="1:76" ht="14.4" x14ac:dyDescent="0.3">
      <c r="A293" s="2" t="s">
        <v>414</v>
      </c>
      <c r="B293" s="3" t="s">
        <v>110</v>
      </c>
      <c r="C293" s="3" t="s">
        <v>415</v>
      </c>
      <c r="D293" s="104" t="s">
        <v>416</v>
      </c>
      <c r="E293" s="101"/>
      <c r="F293" s="3" t="s">
        <v>59</v>
      </c>
      <c r="G293" s="29">
        <v>6</v>
      </c>
      <c r="H293" s="94"/>
      <c r="I293" s="30">
        <v>21</v>
      </c>
      <c r="J293" s="29">
        <f>ROUND(G293*AO293,2)</f>
        <v>0</v>
      </c>
      <c r="K293" s="29">
        <f>ROUND(G293*AP293,2)</f>
        <v>0</v>
      </c>
      <c r="L293" s="29">
        <f>ROUND(G293*H293,2)</f>
        <v>0</v>
      </c>
      <c r="M293" s="29">
        <f>L293*(1+BW293/100)</f>
        <v>0</v>
      </c>
      <c r="N293" s="29">
        <v>1.17E-2</v>
      </c>
      <c r="O293" s="29">
        <f>G293*N293</f>
        <v>7.0199999999999999E-2</v>
      </c>
      <c r="P293" s="74"/>
      <c r="Z293" s="29">
        <f>ROUND(IF(AQ293="5",BJ293,0),2)</f>
        <v>0</v>
      </c>
      <c r="AB293" s="29">
        <f>ROUND(IF(AQ293="1",BH293,0),2)</f>
        <v>0</v>
      </c>
      <c r="AC293" s="29">
        <f>ROUND(IF(AQ293="1",BI293,0),2)</f>
        <v>0</v>
      </c>
      <c r="AD293" s="29">
        <f>ROUND(IF(AQ293="7",BH293,0),2)</f>
        <v>0</v>
      </c>
      <c r="AE293" s="29">
        <f>ROUND(IF(AQ293="7",BI293,0),2)</f>
        <v>0</v>
      </c>
      <c r="AF293" s="29">
        <f>ROUND(IF(AQ293="2",BH293,0),2)</f>
        <v>0</v>
      </c>
      <c r="AG293" s="29">
        <f>ROUND(IF(AQ293="2",BI293,0),2)</f>
        <v>0</v>
      </c>
      <c r="AH293" s="29">
        <f>ROUND(IF(AQ293="0",BJ293,0),2)</f>
        <v>0</v>
      </c>
      <c r="AI293" s="12" t="s">
        <v>110</v>
      </c>
      <c r="AJ293" s="29">
        <f>IF(AN293=0,L293,0)</f>
        <v>0</v>
      </c>
      <c r="AK293" s="29">
        <f>IF(AN293=12,L293,0)</f>
        <v>0</v>
      </c>
      <c r="AL293" s="29">
        <f>IF(AN293=21,L293,0)</f>
        <v>0</v>
      </c>
      <c r="AN293" s="29">
        <v>21</v>
      </c>
      <c r="AO293" s="29">
        <f>H293*1</f>
        <v>0</v>
      </c>
      <c r="AP293" s="29">
        <f>H293*(1-1)</f>
        <v>0</v>
      </c>
      <c r="AQ293" s="31" t="s">
        <v>268</v>
      </c>
      <c r="AV293" s="29">
        <f>ROUND(AW293+AX293,2)</f>
        <v>0</v>
      </c>
      <c r="AW293" s="29">
        <f>ROUND(G293*AO293,2)</f>
        <v>0</v>
      </c>
      <c r="AX293" s="29">
        <f>ROUND(G293*AP293,2)</f>
        <v>0</v>
      </c>
      <c r="AY293" s="31" t="s">
        <v>269</v>
      </c>
      <c r="AZ293" s="31" t="s">
        <v>270</v>
      </c>
      <c r="BA293" s="12" t="s">
        <v>115</v>
      </c>
      <c r="BC293" s="29">
        <f>AW293+AX293</f>
        <v>0</v>
      </c>
      <c r="BD293" s="29">
        <f>H293/(100-BE293)*100</f>
        <v>0</v>
      </c>
      <c r="BE293" s="29">
        <v>0</v>
      </c>
      <c r="BF293" s="29">
        <f>O293</f>
        <v>7.0199999999999999E-2</v>
      </c>
      <c r="BH293" s="29">
        <f>G293*AO293</f>
        <v>0</v>
      </c>
      <c r="BI293" s="29">
        <f>G293*AP293</f>
        <v>0</v>
      </c>
      <c r="BJ293" s="29">
        <f>G293*H293</f>
        <v>0</v>
      </c>
      <c r="BK293" s="31" t="s">
        <v>64</v>
      </c>
      <c r="BL293" s="29"/>
      <c r="BW293" s="29">
        <f>I293</f>
        <v>21</v>
      </c>
      <c r="BX293" s="4" t="s">
        <v>416</v>
      </c>
    </row>
    <row r="294" spans="1:76" ht="14.4" x14ac:dyDescent="0.3">
      <c r="A294" s="32"/>
      <c r="D294" s="33" t="s">
        <v>73</v>
      </c>
      <c r="E294" s="33" t="s">
        <v>52</v>
      </c>
      <c r="G294" s="34">
        <v>6</v>
      </c>
      <c r="P294" s="35"/>
    </row>
    <row r="295" spans="1:76" ht="14.4" x14ac:dyDescent="0.3">
      <c r="A295" s="2" t="s">
        <v>417</v>
      </c>
      <c r="B295" s="3" t="s">
        <v>110</v>
      </c>
      <c r="C295" s="3" t="s">
        <v>418</v>
      </c>
      <c r="D295" s="104" t="s">
        <v>419</v>
      </c>
      <c r="E295" s="101"/>
      <c r="F295" s="3" t="s">
        <v>59</v>
      </c>
      <c r="G295" s="29">
        <v>3</v>
      </c>
      <c r="H295" s="94"/>
      <c r="I295" s="30">
        <v>21</v>
      </c>
      <c r="J295" s="29">
        <f>ROUND(G295*AO295,2)</f>
        <v>0</v>
      </c>
      <c r="K295" s="29">
        <f>ROUND(G295*AP295,2)</f>
        <v>0</v>
      </c>
      <c r="L295" s="29">
        <f>ROUND(G295*H295,2)</f>
        <v>0</v>
      </c>
      <c r="M295" s="29">
        <f>L295*(1+BW295/100)</f>
        <v>0</v>
      </c>
      <c r="N295" s="29">
        <v>1.17E-2</v>
      </c>
      <c r="O295" s="29">
        <f>G295*N295</f>
        <v>3.5099999999999999E-2</v>
      </c>
      <c r="P295" s="74"/>
      <c r="Z295" s="29">
        <f>ROUND(IF(AQ295="5",BJ295,0),2)</f>
        <v>0</v>
      </c>
      <c r="AB295" s="29">
        <f>ROUND(IF(AQ295="1",BH295,0),2)</f>
        <v>0</v>
      </c>
      <c r="AC295" s="29">
        <f>ROUND(IF(AQ295="1",BI295,0),2)</f>
        <v>0</v>
      </c>
      <c r="AD295" s="29">
        <f>ROUND(IF(AQ295="7",BH295,0),2)</f>
        <v>0</v>
      </c>
      <c r="AE295" s="29">
        <f>ROUND(IF(AQ295="7",BI295,0),2)</f>
        <v>0</v>
      </c>
      <c r="AF295" s="29">
        <f>ROUND(IF(AQ295="2",BH295,0),2)</f>
        <v>0</v>
      </c>
      <c r="AG295" s="29">
        <f>ROUND(IF(AQ295="2",BI295,0),2)</f>
        <v>0</v>
      </c>
      <c r="AH295" s="29">
        <f>ROUND(IF(AQ295="0",BJ295,0),2)</f>
        <v>0</v>
      </c>
      <c r="AI295" s="12" t="s">
        <v>110</v>
      </c>
      <c r="AJ295" s="29">
        <f>IF(AN295=0,L295,0)</f>
        <v>0</v>
      </c>
      <c r="AK295" s="29">
        <f>IF(AN295=12,L295,0)</f>
        <v>0</v>
      </c>
      <c r="AL295" s="29">
        <f>IF(AN295=21,L295,0)</f>
        <v>0</v>
      </c>
      <c r="AN295" s="29">
        <v>21</v>
      </c>
      <c r="AO295" s="29">
        <f>H295*1</f>
        <v>0</v>
      </c>
      <c r="AP295" s="29">
        <f>H295*(1-1)</f>
        <v>0</v>
      </c>
      <c r="AQ295" s="31" t="s">
        <v>268</v>
      </c>
      <c r="AV295" s="29">
        <f>ROUND(AW295+AX295,2)</f>
        <v>0</v>
      </c>
      <c r="AW295" s="29">
        <f>ROUND(G295*AO295,2)</f>
        <v>0</v>
      </c>
      <c r="AX295" s="29">
        <f>ROUND(G295*AP295,2)</f>
        <v>0</v>
      </c>
      <c r="AY295" s="31" t="s">
        <v>269</v>
      </c>
      <c r="AZ295" s="31" t="s">
        <v>270</v>
      </c>
      <c r="BA295" s="12" t="s">
        <v>115</v>
      </c>
      <c r="BC295" s="29">
        <f>AW295+AX295</f>
        <v>0</v>
      </c>
      <c r="BD295" s="29">
        <f>H295/(100-BE295)*100</f>
        <v>0</v>
      </c>
      <c r="BE295" s="29">
        <v>0</v>
      </c>
      <c r="BF295" s="29">
        <f>O295</f>
        <v>3.5099999999999999E-2</v>
      </c>
      <c r="BH295" s="29">
        <f>G295*AO295</f>
        <v>0</v>
      </c>
      <c r="BI295" s="29">
        <f>G295*AP295</f>
        <v>0</v>
      </c>
      <c r="BJ295" s="29">
        <f>G295*H295</f>
        <v>0</v>
      </c>
      <c r="BK295" s="31" t="s">
        <v>64</v>
      </c>
      <c r="BL295" s="29"/>
      <c r="BW295" s="29">
        <f>I295</f>
        <v>21</v>
      </c>
      <c r="BX295" s="4" t="s">
        <v>419</v>
      </c>
    </row>
    <row r="296" spans="1:76" ht="14.4" x14ac:dyDescent="0.3">
      <c r="A296" s="32"/>
      <c r="D296" s="33" t="s">
        <v>68</v>
      </c>
      <c r="E296" s="33" t="s">
        <v>52</v>
      </c>
      <c r="G296" s="34">
        <v>3</v>
      </c>
      <c r="P296" s="35"/>
    </row>
    <row r="297" spans="1:76" ht="14.4" x14ac:dyDescent="0.3">
      <c r="A297" s="2" t="s">
        <v>420</v>
      </c>
      <c r="B297" s="3" t="s">
        <v>110</v>
      </c>
      <c r="C297" s="3" t="s">
        <v>421</v>
      </c>
      <c r="D297" s="104" t="s">
        <v>422</v>
      </c>
      <c r="E297" s="101"/>
      <c r="F297" s="3" t="s">
        <v>59</v>
      </c>
      <c r="G297" s="29">
        <v>3</v>
      </c>
      <c r="H297" s="94"/>
      <c r="I297" s="30">
        <v>21</v>
      </c>
      <c r="J297" s="29">
        <f>ROUND(G297*AO297,2)</f>
        <v>0</v>
      </c>
      <c r="K297" s="29">
        <f>ROUND(G297*AP297,2)</f>
        <v>0</v>
      </c>
      <c r="L297" s="29">
        <f>ROUND(G297*H297,2)</f>
        <v>0</v>
      </c>
      <c r="M297" s="29">
        <f>L297*(1+BW297/100)</f>
        <v>0</v>
      </c>
      <c r="N297" s="29">
        <v>1.17E-2</v>
      </c>
      <c r="O297" s="29">
        <f>G297*N297</f>
        <v>3.5099999999999999E-2</v>
      </c>
      <c r="P297" s="74"/>
      <c r="Z297" s="29">
        <f>ROUND(IF(AQ297="5",BJ297,0),2)</f>
        <v>0</v>
      </c>
      <c r="AB297" s="29">
        <f>ROUND(IF(AQ297="1",BH297,0),2)</f>
        <v>0</v>
      </c>
      <c r="AC297" s="29">
        <f>ROUND(IF(AQ297="1",BI297,0),2)</f>
        <v>0</v>
      </c>
      <c r="AD297" s="29">
        <f>ROUND(IF(AQ297="7",BH297,0),2)</f>
        <v>0</v>
      </c>
      <c r="AE297" s="29">
        <f>ROUND(IF(AQ297="7",BI297,0),2)</f>
        <v>0</v>
      </c>
      <c r="AF297" s="29">
        <f>ROUND(IF(AQ297="2",BH297,0),2)</f>
        <v>0</v>
      </c>
      <c r="AG297" s="29">
        <f>ROUND(IF(AQ297="2",BI297,0),2)</f>
        <v>0</v>
      </c>
      <c r="AH297" s="29">
        <f>ROUND(IF(AQ297="0",BJ297,0),2)</f>
        <v>0</v>
      </c>
      <c r="AI297" s="12" t="s">
        <v>110</v>
      </c>
      <c r="AJ297" s="29">
        <f>IF(AN297=0,L297,0)</f>
        <v>0</v>
      </c>
      <c r="AK297" s="29">
        <f>IF(AN297=12,L297,0)</f>
        <v>0</v>
      </c>
      <c r="AL297" s="29">
        <f>IF(AN297=21,L297,0)</f>
        <v>0</v>
      </c>
      <c r="AN297" s="29">
        <v>21</v>
      </c>
      <c r="AO297" s="29">
        <f>H297*1</f>
        <v>0</v>
      </c>
      <c r="AP297" s="29">
        <f>H297*(1-1)</f>
        <v>0</v>
      </c>
      <c r="AQ297" s="31" t="s">
        <v>268</v>
      </c>
      <c r="AV297" s="29">
        <f>ROUND(AW297+AX297,2)</f>
        <v>0</v>
      </c>
      <c r="AW297" s="29">
        <f>ROUND(G297*AO297,2)</f>
        <v>0</v>
      </c>
      <c r="AX297" s="29">
        <f>ROUND(G297*AP297,2)</f>
        <v>0</v>
      </c>
      <c r="AY297" s="31" t="s">
        <v>269</v>
      </c>
      <c r="AZ297" s="31" t="s">
        <v>270</v>
      </c>
      <c r="BA297" s="12" t="s">
        <v>115</v>
      </c>
      <c r="BC297" s="29">
        <f>AW297+AX297</f>
        <v>0</v>
      </c>
      <c r="BD297" s="29">
        <f>H297/(100-BE297)*100</f>
        <v>0</v>
      </c>
      <c r="BE297" s="29">
        <v>0</v>
      </c>
      <c r="BF297" s="29">
        <f>O297</f>
        <v>3.5099999999999999E-2</v>
      </c>
      <c r="BH297" s="29">
        <f>G297*AO297</f>
        <v>0</v>
      </c>
      <c r="BI297" s="29">
        <f>G297*AP297</f>
        <v>0</v>
      </c>
      <c r="BJ297" s="29">
        <f>G297*H297</f>
        <v>0</v>
      </c>
      <c r="BK297" s="31" t="s">
        <v>64</v>
      </c>
      <c r="BL297" s="29"/>
      <c r="BW297" s="29">
        <f>I297</f>
        <v>21</v>
      </c>
      <c r="BX297" s="4" t="s">
        <v>422</v>
      </c>
    </row>
    <row r="298" spans="1:76" ht="14.4" x14ac:dyDescent="0.3">
      <c r="A298" s="32"/>
      <c r="D298" s="33" t="s">
        <v>68</v>
      </c>
      <c r="E298" s="33" t="s">
        <v>52</v>
      </c>
      <c r="G298" s="34">
        <v>3</v>
      </c>
      <c r="P298" s="35"/>
    </row>
    <row r="299" spans="1:76" ht="14.4" x14ac:dyDescent="0.3">
      <c r="A299" s="2" t="s">
        <v>423</v>
      </c>
      <c r="B299" s="3" t="s">
        <v>110</v>
      </c>
      <c r="C299" s="3" t="s">
        <v>424</v>
      </c>
      <c r="D299" s="104" t="s">
        <v>425</v>
      </c>
      <c r="E299" s="101"/>
      <c r="F299" s="3" t="s">
        <v>59</v>
      </c>
      <c r="G299" s="29">
        <v>6</v>
      </c>
      <c r="H299" s="94"/>
      <c r="I299" s="30">
        <v>21</v>
      </c>
      <c r="J299" s="29">
        <f>ROUND(G299*AO299,2)</f>
        <v>0</v>
      </c>
      <c r="K299" s="29">
        <f>ROUND(G299*AP299,2)</f>
        <v>0</v>
      </c>
      <c r="L299" s="29">
        <f>ROUND(G299*H299,2)</f>
        <v>0</v>
      </c>
      <c r="M299" s="29">
        <f>L299*(1+BW299/100)</f>
        <v>0</v>
      </c>
      <c r="N299" s="29">
        <v>1.17E-2</v>
      </c>
      <c r="O299" s="29">
        <f>G299*N299</f>
        <v>7.0199999999999999E-2</v>
      </c>
      <c r="P299" s="74"/>
      <c r="Z299" s="29">
        <f>ROUND(IF(AQ299="5",BJ299,0),2)</f>
        <v>0</v>
      </c>
      <c r="AB299" s="29">
        <f>ROUND(IF(AQ299="1",BH299,0),2)</f>
        <v>0</v>
      </c>
      <c r="AC299" s="29">
        <f>ROUND(IF(AQ299="1",BI299,0),2)</f>
        <v>0</v>
      </c>
      <c r="AD299" s="29">
        <f>ROUND(IF(AQ299="7",BH299,0),2)</f>
        <v>0</v>
      </c>
      <c r="AE299" s="29">
        <f>ROUND(IF(AQ299="7",BI299,0),2)</f>
        <v>0</v>
      </c>
      <c r="AF299" s="29">
        <f>ROUND(IF(AQ299="2",BH299,0),2)</f>
        <v>0</v>
      </c>
      <c r="AG299" s="29">
        <f>ROUND(IF(AQ299="2",BI299,0),2)</f>
        <v>0</v>
      </c>
      <c r="AH299" s="29">
        <f>ROUND(IF(AQ299="0",BJ299,0),2)</f>
        <v>0</v>
      </c>
      <c r="AI299" s="12" t="s">
        <v>110</v>
      </c>
      <c r="AJ299" s="29">
        <f>IF(AN299=0,L299,0)</f>
        <v>0</v>
      </c>
      <c r="AK299" s="29">
        <f>IF(AN299=12,L299,0)</f>
        <v>0</v>
      </c>
      <c r="AL299" s="29">
        <f>IF(AN299=21,L299,0)</f>
        <v>0</v>
      </c>
      <c r="AN299" s="29">
        <v>21</v>
      </c>
      <c r="AO299" s="29">
        <f>H299*1</f>
        <v>0</v>
      </c>
      <c r="AP299" s="29">
        <f>H299*(1-1)</f>
        <v>0</v>
      </c>
      <c r="AQ299" s="31" t="s">
        <v>268</v>
      </c>
      <c r="AV299" s="29">
        <f>ROUND(AW299+AX299,2)</f>
        <v>0</v>
      </c>
      <c r="AW299" s="29">
        <f>ROUND(G299*AO299,2)</f>
        <v>0</v>
      </c>
      <c r="AX299" s="29">
        <f>ROUND(G299*AP299,2)</f>
        <v>0</v>
      </c>
      <c r="AY299" s="31" t="s">
        <v>269</v>
      </c>
      <c r="AZ299" s="31" t="s">
        <v>270</v>
      </c>
      <c r="BA299" s="12" t="s">
        <v>115</v>
      </c>
      <c r="BC299" s="29">
        <f>AW299+AX299</f>
        <v>0</v>
      </c>
      <c r="BD299" s="29">
        <f>H299/(100-BE299)*100</f>
        <v>0</v>
      </c>
      <c r="BE299" s="29">
        <v>0</v>
      </c>
      <c r="BF299" s="29">
        <f>O299</f>
        <v>7.0199999999999999E-2</v>
      </c>
      <c r="BH299" s="29">
        <f>G299*AO299</f>
        <v>0</v>
      </c>
      <c r="BI299" s="29">
        <f>G299*AP299</f>
        <v>0</v>
      </c>
      <c r="BJ299" s="29">
        <f>G299*H299</f>
        <v>0</v>
      </c>
      <c r="BK299" s="31" t="s">
        <v>64</v>
      </c>
      <c r="BL299" s="29"/>
      <c r="BW299" s="29">
        <f>I299</f>
        <v>21</v>
      </c>
      <c r="BX299" s="4" t="s">
        <v>425</v>
      </c>
    </row>
    <row r="300" spans="1:76" ht="14.4" x14ac:dyDescent="0.3">
      <c r="A300" s="32"/>
      <c r="D300" s="33" t="s">
        <v>73</v>
      </c>
      <c r="E300" s="33" t="s">
        <v>52</v>
      </c>
      <c r="G300" s="34">
        <v>6</v>
      </c>
      <c r="P300" s="35"/>
    </row>
    <row r="301" spans="1:76" ht="14.4" x14ac:dyDescent="0.3">
      <c r="A301" s="2" t="s">
        <v>426</v>
      </c>
      <c r="B301" s="3" t="s">
        <v>110</v>
      </c>
      <c r="C301" s="3" t="s">
        <v>427</v>
      </c>
      <c r="D301" s="104" t="s">
        <v>428</v>
      </c>
      <c r="E301" s="101"/>
      <c r="F301" s="3" t="s">
        <v>59</v>
      </c>
      <c r="G301" s="29">
        <v>6</v>
      </c>
      <c r="H301" s="94"/>
      <c r="I301" s="30">
        <v>21</v>
      </c>
      <c r="J301" s="29">
        <f>ROUND(G301*AO301,2)</f>
        <v>0</v>
      </c>
      <c r="K301" s="29">
        <f>ROUND(G301*AP301,2)</f>
        <v>0</v>
      </c>
      <c r="L301" s="29">
        <f>ROUND(G301*H301,2)</f>
        <v>0</v>
      </c>
      <c r="M301" s="29">
        <f>L301*(1+BW301/100)</f>
        <v>0</v>
      </c>
      <c r="N301" s="29">
        <v>1.17E-2</v>
      </c>
      <c r="O301" s="29">
        <f>G301*N301</f>
        <v>7.0199999999999999E-2</v>
      </c>
      <c r="P301" s="74"/>
      <c r="Z301" s="29">
        <f>ROUND(IF(AQ301="5",BJ301,0),2)</f>
        <v>0</v>
      </c>
      <c r="AB301" s="29">
        <f>ROUND(IF(AQ301="1",BH301,0),2)</f>
        <v>0</v>
      </c>
      <c r="AC301" s="29">
        <f>ROUND(IF(AQ301="1",BI301,0),2)</f>
        <v>0</v>
      </c>
      <c r="AD301" s="29">
        <f>ROUND(IF(AQ301="7",BH301,0),2)</f>
        <v>0</v>
      </c>
      <c r="AE301" s="29">
        <f>ROUND(IF(AQ301="7",BI301,0),2)</f>
        <v>0</v>
      </c>
      <c r="AF301" s="29">
        <f>ROUND(IF(AQ301="2",BH301,0),2)</f>
        <v>0</v>
      </c>
      <c r="AG301" s="29">
        <f>ROUND(IF(AQ301="2",BI301,0),2)</f>
        <v>0</v>
      </c>
      <c r="AH301" s="29">
        <f>ROUND(IF(AQ301="0",BJ301,0),2)</f>
        <v>0</v>
      </c>
      <c r="AI301" s="12" t="s">
        <v>110</v>
      </c>
      <c r="AJ301" s="29">
        <f>IF(AN301=0,L301,0)</f>
        <v>0</v>
      </c>
      <c r="AK301" s="29">
        <f>IF(AN301=12,L301,0)</f>
        <v>0</v>
      </c>
      <c r="AL301" s="29">
        <f>IF(AN301=21,L301,0)</f>
        <v>0</v>
      </c>
      <c r="AN301" s="29">
        <v>21</v>
      </c>
      <c r="AO301" s="29">
        <f>H301*1</f>
        <v>0</v>
      </c>
      <c r="AP301" s="29">
        <f>H301*(1-1)</f>
        <v>0</v>
      </c>
      <c r="AQ301" s="31" t="s">
        <v>268</v>
      </c>
      <c r="AV301" s="29">
        <f>ROUND(AW301+AX301,2)</f>
        <v>0</v>
      </c>
      <c r="AW301" s="29">
        <f>ROUND(G301*AO301,2)</f>
        <v>0</v>
      </c>
      <c r="AX301" s="29">
        <f>ROUND(G301*AP301,2)</f>
        <v>0</v>
      </c>
      <c r="AY301" s="31" t="s">
        <v>269</v>
      </c>
      <c r="AZ301" s="31" t="s">
        <v>270</v>
      </c>
      <c r="BA301" s="12" t="s">
        <v>115</v>
      </c>
      <c r="BC301" s="29">
        <f>AW301+AX301</f>
        <v>0</v>
      </c>
      <c r="BD301" s="29">
        <f>H301/(100-BE301)*100</f>
        <v>0</v>
      </c>
      <c r="BE301" s="29">
        <v>0</v>
      </c>
      <c r="BF301" s="29">
        <f>O301</f>
        <v>7.0199999999999999E-2</v>
      </c>
      <c r="BH301" s="29">
        <f>G301*AO301</f>
        <v>0</v>
      </c>
      <c r="BI301" s="29">
        <f>G301*AP301</f>
        <v>0</v>
      </c>
      <c r="BJ301" s="29">
        <f>G301*H301</f>
        <v>0</v>
      </c>
      <c r="BK301" s="31" t="s">
        <v>64</v>
      </c>
      <c r="BL301" s="29"/>
      <c r="BW301" s="29">
        <f>I301</f>
        <v>21</v>
      </c>
      <c r="BX301" s="4" t="s">
        <v>428</v>
      </c>
    </row>
    <row r="302" spans="1:76" ht="14.4" x14ac:dyDescent="0.3">
      <c r="A302" s="32"/>
      <c r="D302" s="33" t="s">
        <v>73</v>
      </c>
      <c r="E302" s="33" t="s">
        <v>52</v>
      </c>
      <c r="G302" s="34">
        <v>6</v>
      </c>
      <c r="P302" s="35"/>
    </row>
    <row r="303" spans="1:76" ht="14.4" x14ac:dyDescent="0.3">
      <c r="A303" s="2" t="s">
        <v>429</v>
      </c>
      <c r="B303" s="3" t="s">
        <v>110</v>
      </c>
      <c r="C303" s="3" t="s">
        <v>430</v>
      </c>
      <c r="D303" s="104" t="s">
        <v>431</v>
      </c>
      <c r="E303" s="101"/>
      <c r="F303" s="3" t="s">
        <v>59</v>
      </c>
      <c r="G303" s="29">
        <v>6</v>
      </c>
      <c r="H303" s="94"/>
      <c r="I303" s="30">
        <v>21</v>
      </c>
      <c r="J303" s="29">
        <f>ROUND(G303*AO303,2)</f>
        <v>0</v>
      </c>
      <c r="K303" s="29">
        <f>ROUND(G303*AP303,2)</f>
        <v>0</v>
      </c>
      <c r="L303" s="29">
        <f>ROUND(G303*H303,2)</f>
        <v>0</v>
      </c>
      <c r="M303" s="29">
        <f>L303*(1+BW303/100)</f>
        <v>0</v>
      </c>
      <c r="N303" s="29">
        <v>1.17E-2</v>
      </c>
      <c r="O303" s="29">
        <f>G303*N303</f>
        <v>7.0199999999999999E-2</v>
      </c>
      <c r="P303" s="74"/>
      <c r="Z303" s="29">
        <f>ROUND(IF(AQ303="5",BJ303,0),2)</f>
        <v>0</v>
      </c>
      <c r="AB303" s="29">
        <f>ROUND(IF(AQ303="1",BH303,0),2)</f>
        <v>0</v>
      </c>
      <c r="AC303" s="29">
        <f>ROUND(IF(AQ303="1",BI303,0),2)</f>
        <v>0</v>
      </c>
      <c r="AD303" s="29">
        <f>ROUND(IF(AQ303="7",BH303,0),2)</f>
        <v>0</v>
      </c>
      <c r="AE303" s="29">
        <f>ROUND(IF(AQ303="7",BI303,0),2)</f>
        <v>0</v>
      </c>
      <c r="AF303" s="29">
        <f>ROUND(IF(AQ303="2",BH303,0),2)</f>
        <v>0</v>
      </c>
      <c r="AG303" s="29">
        <f>ROUND(IF(AQ303="2",BI303,0),2)</f>
        <v>0</v>
      </c>
      <c r="AH303" s="29">
        <f>ROUND(IF(AQ303="0",BJ303,0),2)</f>
        <v>0</v>
      </c>
      <c r="AI303" s="12" t="s">
        <v>110</v>
      </c>
      <c r="AJ303" s="29">
        <f>IF(AN303=0,L303,0)</f>
        <v>0</v>
      </c>
      <c r="AK303" s="29">
        <f>IF(AN303=12,L303,0)</f>
        <v>0</v>
      </c>
      <c r="AL303" s="29">
        <f>IF(AN303=21,L303,0)</f>
        <v>0</v>
      </c>
      <c r="AN303" s="29">
        <v>21</v>
      </c>
      <c r="AO303" s="29">
        <f>H303*1</f>
        <v>0</v>
      </c>
      <c r="AP303" s="29">
        <f>H303*(1-1)</f>
        <v>0</v>
      </c>
      <c r="AQ303" s="31" t="s">
        <v>268</v>
      </c>
      <c r="AV303" s="29">
        <f>ROUND(AW303+AX303,2)</f>
        <v>0</v>
      </c>
      <c r="AW303" s="29">
        <f>ROUND(G303*AO303,2)</f>
        <v>0</v>
      </c>
      <c r="AX303" s="29">
        <f>ROUND(G303*AP303,2)</f>
        <v>0</v>
      </c>
      <c r="AY303" s="31" t="s">
        <v>269</v>
      </c>
      <c r="AZ303" s="31" t="s">
        <v>270</v>
      </c>
      <c r="BA303" s="12" t="s">
        <v>115</v>
      </c>
      <c r="BC303" s="29">
        <f>AW303+AX303</f>
        <v>0</v>
      </c>
      <c r="BD303" s="29">
        <f>H303/(100-BE303)*100</f>
        <v>0</v>
      </c>
      <c r="BE303" s="29">
        <v>0</v>
      </c>
      <c r="BF303" s="29">
        <f>O303</f>
        <v>7.0199999999999999E-2</v>
      </c>
      <c r="BH303" s="29">
        <f>G303*AO303</f>
        <v>0</v>
      </c>
      <c r="BI303" s="29">
        <f>G303*AP303</f>
        <v>0</v>
      </c>
      <c r="BJ303" s="29">
        <f>G303*H303</f>
        <v>0</v>
      </c>
      <c r="BK303" s="31" t="s">
        <v>64</v>
      </c>
      <c r="BL303" s="29"/>
      <c r="BW303" s="29">
        <f>I303</f>
        <v>21</v>
      </c>
      <c r="BX303" s="4" t="s">
        <v>431</v>
      </c>
    </row>
    <row r="304" spans="1:76" ht="14.4" x14ac:dyDescent="0.3">
      <c r="A304" s="32"/>
      <c r="D304" s="33" t="s">
        <v>73</v>
      </c>
      <c r="E304" s="33" t="s">
        <v>52</v>
      </c>
      <c r="G304" s="34">
        <v>6</v>
      </c>
      <c r="P304" s="35"/>
    </row>
    <row r="305" spans="1:76" ht="14.4" x14ac:dyDescent="0.3">
      <c r="A305" s="2" t="s">
        <v>432</v>
      </c>
      <c r="B305" s="3" t="s">
        <v>110</v>
      </c>
      <c r="C305" s="3" t="s">
        <v>433</v>
      </c>
      <c r="D305" s="104" t="s">
        <v>434</v>
      </c>
      <c r="E305" s="101"/>
      <c r="F305" s="3" t="s">
        <v>59</v>
      </c>
      <c r="G305" s="29">
        <v>8</v>
      </c>
      <c r="H305" s="94"/>
      <c r="I305" s="30">
        <v>21</v>
      </c>
      <c r="J305" s="29">
        <f>ROUND(G305*AO305,2)</f>
        <v>0</v>
      </c>
      <c r="K305" s="29">
        <f>ROUND(G305*AP305,2)</f>
        <v>0</v>
      </c>
      <c r="L305" s="29">
        <f>ROUND(G305*H305,2)</f>
        <v>0</v>
      </c>
      <c r="M305" s="29">
        <f>L305*(1+BW305/100)</f>
        <v>0</v>
      </c>
      <c r="N305" s="29">
        <v>1.17E-2</v>
      </c>
      <c r="O305" s="29">
        <f>G305*N305</f>
        <v>9.3600000000000003E-2</v>
      </c>
      <c r="P305" s="74"/>
      <c r="Z305" s="29">
        <f>ROUND(IF(AQ305="5",BJ305,0),2)</f>
        <v>0</v>
      </c>
      <c r="AB305" s="29">
        <f>ROUND(IF(AQ305="1",BH305,0),2)</f>
        <v>0</v>
      </c>
      <c r="AC305" s="29">
        <f>ROUND(IF(AQ305="1",BI305,0),2)</f>
        <v>0</v>
      </c>
      <c r="AD305" s="29">
        <f>ROUND(IF(AQ305="7",BH305,0),2)</f>
        <v>0</v>
      </c>
      <c r="AE305" s="29">
        <f>ROUND(IF(AQ305="7",BI305,0),2)</f>
        <v>0</v>
      </c>
      <c r="AF305" s="29">
        <f>ROUND(IF(AQ305="2",BH305,0),2)</f>
        <v>0</v>
      </c>
      <c r="AG305" s="29">
        <f>ROUND(IF(AQ305="2",BI305,0),2)</f>
        <v>0</v>
      </c>
      <c r="AH305" s="29">
        <f>ROUND(IF(AQ305="0",BJ305,0),2)</f>
        <v>0</v>
      </c>
      <c r="AI305" s="12" t="s">
        <v>110</v>
      </c>
      <c r="AJ305" s="29">
        <f>IF(AN305=0,L305,0)</f>
        <v>0</v>
      </c>
      <c r="AK305" s="29">
        <f>IF(AN305=12,L305,0)</f>
        <v>0</v>
      </c>
      <c r="AL305" s="29">
        <f>IF(AN305=21,L305,0)</f>
        <v>0</v>
      </c>
      <c r="AN305" s="29">
        <v>21</v>
      </c>
      <c r="AO305" s="29">
        <f>H305*1</f>
        <v>0</v>
      </c>
      <c r="AP305" s="29">
        <f>H305*(1-1)</f>
        <v>0</v>
      </c>
      <c r="AQ305" s="31" t="s">
        <v>268</v>
      </c>
      <c r="AV305" s="29">
        <f>ROUND(AW305+AX305,2)</f>
        <v>0</v>
      </c>
      <c r="AW305" s="29">
        <f>ROUND(G305*AO305,2)</f>
        <v>0</v>
      </c>
      <c r="AX305" s="29">
        <f>ROUND(G305*AP305,2)</f>
        <v>0</v>
      </c>
      <c r="AY305" s="31" t="s">
        <v>269</v>
      </c>
      <c r="AZ305" s="31" t="s">
        <v>270</v>
      </c>
      <c r="BA305" s="12" t="s">
        <v>115</v>
      </c>
      <c r="BC305" s="29">
        <f>AW305+AX305</f>
        <v>0</v>
      </c>
      <c r="BD305" s="29">
        <f>H305/(100-BE305)*100</f>
        <v>0</v>
      </c>
      <c r="BE305" s="29">
        <v>0</v>
      </c>
      <c r="BF305" s="29">
        <f>O305</f>
        <v>9.3600000000000003E-2</v>
      </c>
      <c r="BH305" s="29">
        <f>G305*AO305</f>
        <v>0</v>
      </c>
      <c r="BI305" s="29">
        <f>G305*AP305</f>
        <v>0</v>
      </c>
      <c r="BJ305" s="29">
        <f>G305*H305</f>
        <v>0</v>
      </c>
      <c r="BK305" s="31" t="s">
        <v>64</v>
      </c>
      <c r="BL305" s="29"/>
      <c r="BW305" s="29">
        <f>I305</f>
        <v>21</v>
      </c>
      <c r="BX305" s="4" t="s">
        <v>434</v>
      </c>
    </row>
    <row r="306" spans="1:76" ht="14.4" x14ac:dyDescent="0.3">
      <c r="A306" s="32"/>
      <c r="D306" s="33" t="s">
        <v>76</v>
      </c>
      <c r="E306" s="33" t="s">
        <v>52</v>
      </c>
      <c r="G306" s="34">
        <v>8</v>
      </c>
      <c r="P306" s="35"/>
    </row>
    <row r="307" spans="1:76" ht="14.4" x14ac:dyDescent="0.3">
      <c r="A307" s="2" t="s">
        <v>435</v>
      </c>
      <c r="B307" s="3" t="s">
        <v>110</v>
      </c>
      <c r="C307" s="3" t="s">
        <v>436</v>
      </c>
      <c r="D307" s="104" t="s">
        <v>437</v>
      </c>
      <c r="E307" s="101"/>
      <c r="F307" s="3" t="s">
        <v>59</v>
      </c>
      <c r="G307" s="29">
        <v>8</v>
      </c>
      <c r="H307" s="94"/>
      <c r="I307" s="30">
        <v>21</v>
      </c>
      <c r="J307" s="29">
        <f>ROUND(G307*AO307,2)</f>
        <v>0</v>
      </c>
      <c r="K307" s="29">
        <f>ROUND(G307*AP307,2)</f>
        <v>0</v>
      </c>
      <c r="L307" s="29">
        <f>ROUND(G307*H307,2)</f>
        <v>0</v>
      </c>
      <c r="M307" s="29">
        <f>L307*(1+BW307/100)</f>
        <v>0</v>
      </c>
      <c r="N307" s="29">
        <v>1.17E-2</v>
      </c>
      <c r="O307" s="29">
        <f>G307*N307</f>
        <v>9.3600000000000003E-2</v>
      </c>
      <c r="P307" s="74"/>
      <c r="Z307" s="29">
        <f>ROUND(IF(AQ307="5",BJ307,0),2)</f>
        <v>0</v>
      </c>
      <c r="AB307" s="29">
        <f>ROUND(IF(AQ307="1",BH307,0),2)</f>
        <v>0</v>
      </c>
      <c r="AC307" s="29">
        <f>ROUND(IF(AQ307="1",BI307,0),2)</f>
        <v>0</v>
      </c>
      <c r="AD307" s="29">
        <f>ROUND(IF(AQ307="7",BH307,0),2)</f>
        <v>0</v>
      </c>
      <c r="AE307" s="29">
        <f>ROUND(IF(AQ307="7",BI307,0),2)</f>
        <v>0</v>
      </c>
      <c r="AF307" s="29">
        <f>ROUND(IF(AQ307="2",BH307,0),2)</f>
        <v>0</v>
      </c>
      <c r="AG307" s="29">
        <f>ROUND(IF(AQ307="2",BI307,0),2)</f>
        <v>0</v>
      </c>
      <c r="AH307" s="29">
        <f>ROUND(IF(AQ307="0",BJ307,0),2)</f>
        <v>0</v>
      </c>
      <c r="AI307" s="12" t="s">
        <v>110</v>
      </c>
      <c r="AJ307" s="29">
        <f>IF(AN307=0,L307,0)</f>
        <v>0</v>
      </c>
      <c r="AK307" s="29">
        <f>IF(AN307=12,L307,0)</f>
        <v>0</v>
      </c>
      <c r="AL307" s="29">
        <f>IF(AN307=21,L307,0)</f>
        <v>0</v>
      </c>
      <c r="AN307" s="29">
        <v>21</v>
      </c>
      <c r="AO307" s="29">
        <f>H307*1</f>
        <v>0</v>
      </c>
      <c r="AP307" s="29">
        <f>H307*(1-1)</f>
        <v>0</v>
      </c>
      <c r="AQ307" s="31" t="s">
        <v>268</v>
      </c>
      <c r="AV307" s="29">
        <f>ROUND(AW307+AX307,2)</f>
        <v>0</v>
      </c>
      <c r="AW307" s="29">
        <f>ROUND(G307*AO307,2)</f>
        <v>0</v>
      </c>
      <c r="AX307" s="29">
        <f>ROUND(G307*AP307,2)</f>
        <v>0</v>
      </c>
      <c r="AY307" s="31" t="s">
        <v>269</v>
      </c>
      <c r="AZ307" s="31" t="s">
        <v>270</v>
      </c>
      <c r="BA307" s="12" t="s">
        <v>115</v>
      </c>
      <c r="BC307" s="29">
        <f>AW307+AX307</f>
        <v>0</v>
      </c>
      <c r="BD307" s="29">
        <f>H307/(100-BE307)*100</f>
        <v>0</v>
      </c>
      <c r="BE307" s="29">
        <v>0</v>
      </c>
      <c r="BF307" s="29">
        <f>O307</f>
        <v>9.3600000000000003E-2</v>
      </c>
      <c r="BH307" s="29">
        <f>G307*AO307</f>
        <v>0</v>
      </c>
      <c r="BI307" s="29">
        <f>G307*AP307</f>
        <v>0</v>
      </c>
      <c r="BJ307" s="29">
        <f>G307*H307</f>
        <v>0</v>
      </c>
      <c r="BK307" s="31" t="s">
        <v>64</v>
      </c>
      <c r="BL307" s="29"/>
      <c r="BW307" s="29">
        <f>I307</f>
        <v>21</v>
      </c>
      <c r="BX307" s="4" t="s">
        <v>437</v>
      </c>
    </row>
    <row r="308" spans="1:76" ht="14.4" x14ac:dyDescent="0.3">
      <c r="A308" s="32"/>
      <c r="D308" s="33" t="s">
        <v>76</v>
      </c>
      <c r="E308" s="33" t="s">
        <v>52</v>
      </c>
      <c r="G308" s="34">
        <v>8</v>
      </c>
      <c r="P308" s="35"/>
    </row>
    <row r="309" spans="1:76" ht="14.4" x14ac:dyDescent="0.3">
      <c r="A309" s="2" t="s">
        <v>438</v>
      </c>
      <c r="B309" s="3" t="s">
        <v>110</v>
      </c>
      <c r="C309" s="3" t="s">
        <v>439</v>
      </c>
      <c r="D309" s="104" t="s">
        <v>440</v>
      </c>
      <c r="E309" s="101"/>
      <c r="F309" s="3" t="s">
        <v>59</v>
      </c>
      <c r="G309" s="29">
        <v>3</v>
      </c>
      <c r="H309" s="94"/>
      <c r="I309" s="30">
        <v>21</v>
      </c>
      <c r="J309" s="29">
        <f>ROUND(G309*AO309,2)</f>
        <v>0</v>
      </c>
      <c r="K309" s="29">
        <f>ROUND(G309*AP309,2)</f>
        <v>0</v>
      </c>
      <c r="L309" s="29">
        <f>ROUND(G309*H309,2)</f>
        <v>0</v>
      </c>
      <c r="M309" s="29">
        <f>L309*(1+BW309/100)</f>
        <v>0</v>
      </c>
      <c r="N309" s="29">
        <v>1.17E-2</v>
      </c>
      <c r="O309" s="29">
        <f>G309*N309</f>
        <v>3.5099999999999999E-2</v>
      </c>
      <c r="P309" s="74"/>
      <c r="Z309" s="29">
        <f>ROUND(IF(AQ309="5",BJ309,0),2)</f>
        <v>0</v>
      </c>
      <c r="AB309" s="29">
        <f>ROUND(IF(AQ309="1",BH309,0),2)</f>
        <v>0</v>
      </c>
      <c r="AC309" s="29">
        <f>ROUND(IF(AQ309="1",BI309,0),2)</f>
        <v>0</v>
      </c>
      <c r="AD309" s="29">
        <f>ROUND(IF(AQ309="7",BH309,0),2)</f>
        <v>0</v>
      </c>
      <c r="AE309" s="29">
        <f>ROUND(IF(AQ309="7",BI309,0),2)</f>
        <v>0</v>
      </c>
      <c r="AF309" s="29">
        <f>ROUND(IF(AQ309="2",BH309,0),2)</f>
        <v>0</v>
      </c>
      <c r="AG309" s="29">
        <f>ROUND(IF(AQ309="2",BI309,0),2)</f>
        <v>0</v>
      </c>
      <c r="AH309" s="29">
        <f>ROUND(IF(AQ309="0",BJ309,0),2)</f>
        <v>0</v>
      </c>
      <c r="AI309" s="12" t="s">
        <v>110</v>
      </c>
      <c r="AJ309" s="29">
        <f>IF(AN309=0,L309,0)</f>
        <v>0</v>
      </c>
      <c r="AK309" s="29">
        <f>IF(AN309=12,L309,0)</f>
        <v>0</v>
      </c>
      <c r="AL309" s="29">
        <f>IF(AN309=21,L309,0)</f>
        <v>0</v>
      </c>
      <c r="AN309" s="29">
        <v>21</v>
      </c>
      <c r="AO309" s="29">
        <f>H309*1</f>
        <v>0</v>
      </c>
      <c r="AP309" s="29">
        <f>H309*(1-1)</f>
        <v>0</v>
      </c>
      <c r="AQ309" s="31" t="s">
        <v>268</v>
      </c>
      <c r="AV309" s="29">
        <f>ROUND(AW309+AX309,2)</f>
        <v>0</v>
      </c>
      <c r="AW309" s="29">
        <f>ROUND(G309*AO309,2)</f>
        <v>0</v>
      </c>
      <c r="AX309" s="29">
        <f>ROUND(G309*AP309,2)</f>
        <v>0</v>
      </c>
      <c r="AY309" s="31" t="s">
        <v>269</v>
      </c>
      <c r="AZ309" s="31" t="s">
        <v>270</v>
      </c>
      <c r="BA309" s="12" t="s">
        <v>115</v>
      </c>
      <c r="BC309" s="29">
        <f>AW309+AX309</f>
        <v>0</v>
      </c>
      <c r="BD309" s="29">
        <f>H309/(100-BE309)*100</f>
        <v>0</v>
      </c>
      <c r="BE309" s="29">
        <v>0</v>
      </c>
      <c r="BF309" s="29">
        <f>O309</f>
        <v>3.5099999999999999E-2</v>
      </c>
      <c r="BH309" s="29">
        <f>G309*AO309</f>
        <v>0</v>
      </c>
      <c r="BI309" s="29">
        <f>G309*AP309</f>
        <v>0</v>
      </c>
      <c r="BJ309" s="29">
        <f>G309*H309</f>
        <v>0</v>
      </c>
      <c r="BK309" s="31" t="s">
        <v>64</v>
      </c>
      <c r="BL309" s="29"/>
      <c r="BW309" s="29">
        <f>I309</f>
        <v>21</v>
      </c>
      <c r="BX309" s="4" t="s">
        <v>440</v>
      </c>
    </row>
    <row r="310" spans="1:76" ht="14.4" x14ac:dyDescent="0.3">
      <c r="A310" s="32"/>
      <c r="D310" s="33" t="s">
        <v>68</v>
      </c>
      <c r="E310" s="33" t="s">
        <v>52</v>
      </c>
      <c r="G310" s="34">
        <v>3</v>
      </c>
      <c r="P310" s="35"/>
    </row>
    <row r="311" spans="1:76" ht="26.4" x14ac:dyDescent="0.3">
      <c r="A311" s="2" t="s">
        <v>441</v>
      </c>
      <c r="B311" s="3" t="s">
        <v>110</v>
      </c>
      <c r="C311" s="3" t="s">
        <v>442</v>
      </c>
      <c r="D311" s="104" t="s">
        <v>443</v>
      </c>
      <c r="E311" s="101"/>
      <c r="F311" s="3" t="s">
        <v>59</v>
      </c>
      <c r="G311" s="29">
        <v>3</v>
      </c>
      <c r="H311" s="94"/>
      <c r="I311" s="30">
        <v>21</v>
      </c>
      <c r="J311" s="29">
        <f>ROUND(G311*AO311,2)</f>
        <v>0</v>
      </c>
      <c r="K311" s="29">
        <f>ROUND(G311*AP311,2)</f>
        <v>0</v>
      </c>
      <c r="L311" s="29">
        <f>ROUND(G311*H311,2)</f>
        <v>0</v>
      </c>
      <c r="M311" s="29">
        <f>L311*(1+BW311/100)</f>
        <v>0</v>
      </c>
      <c r="N311" s="29">
        <v>1.17E-2</v>
      </c>
      <c r="O311" s="29">
        <f>G311*N311</f>
        <v>3.5099999999999999E-2</v>
      </c>
      <c r="P311" s="74"/>
      <c r="Z311" s="29">
        <f>ROUND(IF(AQ311="5",BJ311,0),2)</f>
        <v>0</v>
      </c>
      <c r="AB311" s="29">
        <f>ROUND(IF(AQ311="1",BH311,0),2)</f>
        <v>0</v>
      </c>
      <c r="AC311" s="29">
        <f>ROUND(IF(AQ311="1",BI311,0),2)</f>
        <v>0</v>
      </c>
      <c r="AD311" s="29">
        <f>ROUND(IF(AQ311="7",BH311,0),2)</f>
        <v>0</v>
      </c>
      <c r="AE311" s="29">
        <f>ROUND(IF(AQ311="7",BI311,0),2)</f>
        <v>0</v>
      </c>
      <c r="AF311" s="29">
        <f>ROUND(IF(AQ311="2",BH311,0),2)</f>
        <v>0</v>
      </c>
      <c r="AG311" s="29">
        <f>ROUND(IF(AQ311="2",BI311,0),2)</f>
        <v>0</v>
      </c>
      <c r="AH311" s="29">
        <f>ROUND(IF(AQ311="0",BJ311,0),2)</f>
        <v>0</v>
      </c>
      <c r="AI311" s="12" t="s">
        <v>110</v>
      </c>
      <c r="AJ311" s="29">
        <f>IF(AN311=0,L311,0)</f>
        <v>0</v>
      </c>
      <c r="AK311" s="29">
        <f>IF(AN311=12,L311,0)</f>
        <v>0</v>
      </c>
      <c r="AL311" s="29">
        <f>IF(AN311=21,L311,0)</f>
        <v>0</v>
      </c>
      <c r="AN311" s="29">
        <v>21</v>
      </c>
      <c r="AO311" s="29">
        <f>H311*1</f>
        <v>0</v>
      </c>
      <c r="AP311" s="29">
        <f>H311*(1-1)</f>
        <v>0</v>
      </c>
      <c r="AQ311" s="31" t="s">
        <v>268</v>
      </c>
      <c r="AV311" s="29">
        <f>ROUND(AW311+AX311,2)</f>
        <v>0</v>
      </c>
      <c r="AW311" s="29">
        <f>ROUND(G311*AO311,2)</f>
        <v>0</v>
      </c>
      <c r="AX311" s="29">
        <f>ROUND(G311*AP311,2)</f>
        <v>0</v>
      </c>
      <c r="AY311" s="31" t="s">
        <v>269</v>
      </c>
      <c r="AZ311" s="31" t="s">
        <v>270</v>
      </c>
      <c r="BA311" s="12" t="s">
        <v>115</v>
      </c>
      <c r="BC311" s="29">
        <f>AW311+AX311</f>
        <v>0</v>
      </c>
      <c r="BD311" s="29">
        <f>H311/(100-BE311)*100</f>
        <v>0</v>
      </c>
      <c r="BE311" s="29">
        <v>0</v>
      </c>
      <c r="BF311" s="29">
        <f>O311</f>
        <v>3.5099999999999999E-2</v>
      </c>
      <c r="BH311" s="29">
        <f>G311*AO311</f>
        <v>0</v>
      </c>
      <c r="BI311" s="29">
        <f>G311*AP311</f>
        <v>0</v>
      </c>
      <c r="BJ311" s="29">
        <f>G311*H311</f>
        <v>0</v>
      </c>
      <c r="BK311" s="31" t="s">
        <v>64</v>
      </c>
      <c r="BL311" s="29"/>
      <c r="BW311" s="29">
        <f>I311</f>
        <v>21</v>
      </c>
      <c r="BX311" s="4" t="s">
        <v>443</v>
      </c>
    </row>
    <row r="312" spans="1:76" ht="14.4" x14ac:dyDescent="0.3">
      <c r="A312" s="32"/>
      <c r="D312" s="33" t="s">
        <v>68</v>
      </c>
      <c r="E312" s="33" t="s">
        <v>52</v>
      </c>
      <c r="G312" s="34">
        <v>3</v>
      </c>
      <c r="P312" s="35"/>
    </row>
    <row r="313" spans="1:76" ht="14.4" x14ac:dyDescent="0.3">
      <c r="A313" s="2" t="s">
        <v>444</v>
      </c>
      <c r="B313" s="3" t="s">
        <v>110</v>
      </c>
      <c r="C313" s="3" t="s">
        <v>445</v>
      </c>
      <c r="D313" s="104" t="s">
        <v>446</v>
      </c>
      <c r="E313" s="101"/>
      <c r="F313" s="3" t="s">
        <v>59</v>
      </c>
      <c r="G313" s="29">
        <v>100</v>
      </c>
      <c r="H313" s="94"/>
      <c r="I313" s="30">
        <v>21</v>
      </c>
      <c r="J313" s="29">
        <f>ROUND(G313*AO313,2)</f>
        <v>0</v>
      </c>
      <c r="K313" s="29">
        <f>ROUND(G313*AP313,2)</f>
        <v>0</v>
      </c>
      <c r="L313" s="29">
        <f>ROUND(G313*H313,2)</f>
        <v>0</v>
      </c>
      <c r="M313" s="29">
        <f>L313*(1+BW313/100)</f>
        <v>0</v>
      </c>
      <c r="N313" s="29">
        <v>1.17E-2</v>
      </c>
      <c r="O313" s="29">
        <f>G313*N313</f>
        <v>1.17</v>
      </c>
      <c r="P313" s="74"/>
      <c r="Z313" s="29">
        <f>ROUND(IF(AQ313="5",BJ313,0),2)</f>
        <v>0</v>
      </c>
      <c r="AB313" s="29">
        <f>ROUND(IF(AQ313="1",BH313,0),2)</f>
        <v>0</v>
      </c>
      <c r="AC313" s="29">
        <f>ROUND(IF(AQ313="1",BI313,0),2)</f>
        <v>0</v>
      </c>
      <c r="AD313" s="29">
        <f>ROUND(IF(AQ313="7",BH313,0),2)</f>
        <v>0</v>
      </c>
      <c r="AE313" s="29">
        <f>ROUND(IF(AQ313="7",BI313,0),2)</f>
        <v>0</v>
      </c>
      <c r="AF313" s="29">
        <f>ROUND(IF(AQ313="2",BH313,0),2)</f>
        <v>0</v>
      </c>
      <c r="AG313" s="29">
        <f>ROUND(IF(AQ313="2",BI313,0),2)</f>
        <v>0</v>
      </c>
      <c r="AH313" s="29">
        <f>ROUND(IF(AQ313="0",BJ313,0),2)</f>
        <v>0</v>
      </c>
      <c r="AI313" s="12" t="s">
        <v>110</v>
      </c>
      <c r="AJ313" s="29">
        <f>IF(AN313=0,L313,0)</f>
        <v>0</v>
      </c>
      <c r="AK313" s="29">
        <f>IF(AN313=12,L313,0)</f>
        <v>0</v>
      </c>
      <c r="AL313" s="29">
        <f>IF(AN313=21,L313,0)</f>
        <v>0</v>
      </c>
      <c r="AN313" s="29">
        <v>21</v>
      </c>
      <c r="AO313" s="29">
        <f>H313*1</f>
        <v>0</v>
      </c>
      <c r="AP313" s="29">
        <f>H313*(1-1)</f>
        <v>0</v>
      </c>
      <c r="AQ313" s="31" t="s">
        <v>268</v>
      </c>
      <c r="AV313" s="29">
        <f>ROUND(AW313+AX313,2)</f>
        <v>0</v>
      </c>
      <c r="AW313" s="29">
        <f>ROUND(G313*AO313,2)</f>
        <v>0</v>
      </c>
      <c r="AX313" s="29">
        <f>ROUND(G313*AP313,2)</f>
        <v>0</v>
      </c>
      <c r="AY313" s="31" t="s">
        <v>269</v>
      </c>
      <c r="AZ313" s="31" t="s">
        <v>270</v>
      </c>
      <c r="BA313" s="12" t="s">
        <v>115</v>
      </c>
      <c r="BC313" s="29">
        <f>AW313+AX313</f>
        <v>0</v>
      </c>
      <c r="BD313" s="29">
        <f>H313/(100-BE313)*100</f>
        <v>0</v>
      </c>
      <c r="BE313" s="29">
        <v>0</v>
      </c>
      <c r="BF313" s="29">
        <f>O313</f>
        <v>1.17</v>
      </c>
      <c r="BH313" s="29">
        <f>G313*AO313</f>
        <v>0</v>
      </c>
      <c r="BI313" s="29">
        <f>G313*AP313</f>
        <v>0</v>
      </c>
      <c r="BJ313" s="29">
        <f>G313*H313</f>
        <v>0</v>
      </c>
      <c r="BK313" s="31" t="s">
        <v>64</v>
      </c>
      <c r="BL313" s="29"/>
      <c r="BW313" s="29">
        <f>I313</f>
        <v>21</v>
      </c>
      <c r="BX313" s="4" t="s">
        <v>446</v>
      </c>
    </row>
    <row r="314" spans="1:76" ht="14.4" x14ac:dyDescent="0.3">
      <c r="A314" s="32"/>
      <c r="D314" s="33" t="s">
        <v>280</v>
      </c>
      <c r="E314" s="33" t="s">
        <v>52</v>
      </c>
      <c r="G314" s="34">
        <v>100</v>
      </c>
      <c r="P314" s="35"/>
    </row>
    <row r="315" spans="1:76" ht="14.4" x14ac:dyDescent="0.3">
      <c r="A315" s="2" t="s">
        <v>447</v>
      </c>
      <c r="B315" s="3" t="s">
        <v>110</v>
      </c>
      <c r="C315" s="3" t="s">
        <v>448</v>
      </c>
      <c r="D315" s="104" t="s">
        <v>449</v>
      </c>
      <c r="E315" s="101"/>
      <c r="F315" s="3" t="s">
        <v>59</v>
      </c>
      <c r="G315" s="29">
        <v>3</v>
      </c>
      <c r="H315" s="94"/>
      <c r="I315" s="30">
        <v>21</v>
      </c>
      <c r="J315" s="29">
        <f>ROUND(G315*AO315,2)</f>
        <v>0</v>
      </c>
      <c r="K315" s="29">
        <f>ROUND(G315*AP315,2)</f>
        <v>0</v>
      </c>
      <c r="L315" s="29">
        <f>ROUND(G315*H315,2)</f>
        <v>0</v>
      </c>
      <c r="M315" s="29">
        <f>L315*(1+BW315/100)</f>
        <v>0</v>
      </c>
      <c r="N315" s="29">
        <v>1.17E-2</v>
      </c>
      <c r="O315" s="29">
        <f>G315*N315</f>
        <v>3.5099999999999999E-2</v>
      </c>
      <c r="P315" s="74"/>
      <c r="Z315" s="29">
        <f>ROUND(IF(AQ315="5",BJ315,0),2)</f>
        <v>0</v>
      </c>
      <c r="AB315" s="29">
        <f>ROUND(IF(AQ315="1",BH315,0),2)</f>
        <v>0</v>
      </c>
      <c r="AC315" s="29">
        <f>ROUND(IF(AQ315="1",BI315,0),2)</f>
        <v>0</v>
      </c>
      <c r="AD315" s="29">
        <f>ROUND(IF(AQ315="7",BH315,0),2)</f>
        <v>0</v>
      </c>
      <c r="AE315" s="29">
        <f>ROUND(IF(AQ315="7",BI315,0),2)</f>
        <v>0</v>
      </c>
      <c r="AF315" s="29">
        <f>ROUND(IF(AQ315="2",BH315,0),2)</f>
        <v>0</v>
      </c>
      <c r="AG315" s="29">
        <f>ROUND(IF(AQ315="2",BI315,0),2)</f>
        <v>0</v>
      </c>
      <c r="AH315" s="29">
        <f>ROUND(IF(AQ315="0",BJ315,0),2)</f>
        <v>0</v>
      </c>
      <c r="AI315" s="12" t="s">
        <v>110</v>
      </c>
      <c r="AJ315" s="29">
        <f>IF(AN315=0,L315,0)</f>
        <v>0</v>
      </c>
      <c r="AK315" s="29">
        <f>IF(AN315=12,L315,0)</f>
        <v>0</v>
      </c>
      <c r="AL315" s="29">
        <f>IF(AN315=21,L315,0)</f>
        <v>0</v>
      </c>
      <c r="AN315" s="29">
        <v>21</v>
      </c>
      <c r="AO315" s="29">
        <f>H315*1</f>
        <v>0</v>
      </c>
      <c r="AP315" s="29">
        <f>H315*(1-1)</f>
        <v>0</v>
      </c>
      <c r="AQ315" s="31" t="s">
        <v>268</v>
      </c>
      <c r="AV315" s="29">
        <f>ROUND(AW315+AX315,2)</f>
        <v>0</v>
      </c>
      <c r="AW315" s="29">
        <f>ROUND(G315*AO315,2)</f>
        <v>0</v>
      </c>
      <c r="AX315" s="29">
        <f>ROUND(G315*AP315,2)</f>
        <v>0</v>
      </c>
      <c r="AY315" s="31" t="s">
        <v>269</v>
      </c>
      <c r="AZ315" s="31" t="s">
        <v>270</v>
      </c>
      <c r="BA315" s="12" t="s">
        <v>115</v>
      </c>
      <c r="BC315" s="29">
        <f>AW315+AX315</f>
        <v>0</v>
      </c>
      <c r="BD315" s="29">
        <f>H315/(100-BE315)*100</f>
        <v>0</v>
      </c>
      <c r="BE315" s="29">
        <v>0</v>
      </c>
      <c r="BF315" s="29">
        <f>O315</f>
        <v>3.5099999999999999E-2</v>
      </c>
      <c r="BH315" s="29">
        <f>G315*AO315</f>
        <v>0</v>
      </c>
      <c r="BI315" s="29">
        <f>G315*AP315</f>
        <v>0</v>
      </c>
      <c r="BJ315" s="29">
        <f>G315*H315</f>
        <v>0</v>
      </c>
      <c r="BK315" s="31" t="s">
        <v>64</v>
      </c>
      <c r="BL315" s="29"/>
      <c r="BW315" s="29">
        <f>I315</f>
        <v>21</v>
      </c>
      <c r="BX315" s="4" t="s">
        <v>449</v>
      </c>
    </row>
    <row r="316" spans="1:76" ht="14.4" x14ac:dyDescent="0.3">
      <c r="A316" s="32"/>
      <c r="D316" s="33" t="s">
        <v>68</v>
      </c>
      <c r="E316" s="33" t="s">
        <v>52</v>
      </c>
      <c r="G316" s="34">
        <v>3</v>
      </c>
      <c r="P316" s="35"/>
    </row>
    <row r="317" spans="1:76" ht="14.4" x14ac:dyDescent="0.3">
      <c r="A317" s="2" t="s">
        <v>450</v>
      </c>
      <c r="B317" s="3" t="s">
        <v>110</v>
      </c>
      <c r="C317" s="3" t="s">
        <v>451</v>
      </c>
      <c r="D317" s="104" t="s">
        <v>452</v>
      </c>
      <c r="E317" s="101"/>
      <c r="F317" s="3" t="s">
        <v>59</v>
      </c>
      <c r="G317" s="29">
        <v>6</v>
      </c>
      <c r="H317" s="94"/>
      <c r="I317" s="30">
        <v>21</v>
      </c>
      <c r="J317" s="29">
        <f>ROUND(G317*AO317,2)</f>
        <v>0</v>
      </c>
      <c r="K317" s="29">
        <f>ROUND(G317*AP317,2)</f>
        <v>0</v>
      </c>
      <c r="L317" s="29">
        <f>ROUND(G317*H317,2)</f>
        <v>0</v>
      </c>
      <c r="M317" s="29">
        <f>L317*(1+BW317/100)</f>
        <v>0</v>
      </c>
      <c r="N317" s="29">
        <v>1.17E-2</v>
      </c>
      <c r="O317" s="29">
        <f>G317*N317</f>
        <v>7.0199999999999999E-2</v>
      </c>
      <c r="P317" s="74"/>
      <c r="Z317" s="29">
        <f>ROUND(IF(AQ317="5",BJ317,0),2)</f>
        <v>0</v>
      </c>
      <c r="AB317" s="29">
        <f>ROUND(IF(AQ317="1",BH317,0),2)</f>
        <v>0</v>
      </c>
      <c r="AC317" s="29">
        <f>ROUND(IF(AQ317="1",BI317,0),2)</f>
        <v>0</v>
      </c>
      <c r="AD317" s="29">
        <f>ROUND(IF(AQ317="7",BH317,0),2)</f>
        <v>0</v>
      </c>
      <c r="AE317" s="29">
        <f>ROUND(IF(AQ317="7",BI317,0),2)</f>
        <v>0</v>
      </c>
      <c r="AF317" s="29">
        <f>ROUND(IF(AQ317="2",BH317,0),2)</f>
        <v>0</v>
      </c>
      <c r="AG317" s="29">
        <f>ROUND(IF(AQ317="2",BI317,0),2)</f>
        <v>0</v>
      </c>
      <c r="AH317" s="29">
        <f>ROUND(IF(AQ317="0",BJ317,0),2)</f>
        <v>0</v>
      </c>
      <c r="AI317" s="12" t="s">
        <v>110</v>
      </c>
      <c r="AJ317" s="29">
        <f>IF(AN317=0,L317,0)</f>
        <v>0</v>
      </c>
      <c r="AK317" s="29">
        <f>IF(AN317=12,L317,0)</f>
        <v>0</v>
      </c>
      <c r="AL317" s="29">
        <f>IF(AN317=21,L317,0)</f>
        <v>0</v>
      </c>
      <c r="AN317" s="29">
        <v>21</v>
      </c>
      <c r="AO317" s="29">
        <f>H317*1</f>
        <v>0</v>
      </c>
      <c r="AP317" s="29">
        <f>H317*(1-1)</f>
        <v>0</v>
      </c>
      <c r="AQ317" s="31" t="s">
        <v>268</v>
      </c>
      <c r="AV317" s="29">
        <f>ROUND(AW317+AX317,2)</f>
        <v>0</v>
      </c>
      <c r="AW317" s="29">
        <f>ROUND(G317*AO317,2)</f>
        <v>0</v>
      </c>
      <c r="AX317" s="29">
        <f>ROUND(G317*AP317,2)</f>
        <v>0</v>
      </c>
      <c r="AY317" s="31" t="s">
        <v>269</v>
      </c>
      <c r="AZ317" s="31" t="s">
        <v>270</v>
      </c>
      <c r="BA317" s="12" t="s">
        <v>115</v>
      </c>
      <c r="BC317" s="29">
        <f>AW317+AX317</f>
        <v>0</v>
      </c>
      <c r="BD317" s="29">
        <f>H317/(100-BE317)*100</f>
        <v>0</v>
      </c>
      <c r="BE317" s="29">
        <v>0</v>
      </c>
      <c r="BF317" s="29">
        <f>O317</f>
        <v>7.0199999999999999E-2</v>
      </c>
      <c r="BH317" s="29">
        <f>G317*AO317</f>
        <v>0</v>
      </c>
      <c r="BI317" s="29">
        <f>G317*AP317</f>
        <v>0</v>
      </c>
      <c r="BJ317" s="29">
        <f>G317*H317</f>
        <v>0</v>
      </c>
      <c r="BK317" s="31" t="s">
        <v>64</v>
      </c>
      <c r="BL317" s="29"/>
      <c r="BW317" s="29">
        <f>I317</f>
        <v>21</v>
      </c>
      <c r="BX317" s="4" t="s">
        <v>452</v>
      </c>
    </row>
    <row r="318" spans="1:76" ht="14.4" x14ac:dyDescent="0.3">
      <c r="A318" s="32"/>
      <c r="D318" s="33" t="s">
        <v>73</v>
      </c>
      <c r="E318" s="33" t="s">
        <v>52</v>
      </c>
      <c r="G318" s="34">
        <v>6</v>
      </c>
      <c r="P318" s="35"/>
    </row>
    <row r="319" spans="1:76" ht="14.4" x14ac:dyDescent="0.3">
      <c r="A319" s="2" t="s">
        <v>453</v>
      </c>
      <c r="B319" s="3" t="s">
        <v>110</v>
      </c>
      <c r="C319" s="3" t="s">
        <v>454</v>
      </c>
      <c r="D319" s="104" t="s">
        <v>455</v>
      </c>
      <c r="E319" s="101"/>
      <c r="F319" s="3" t="s">
        <v>59</v>
      </c>
      <c r="G319" s="29">
        <v>10</v>
      </c>
      <c r="H319" s="94"/>
      <c r="I319" s="30">
        <v>21</v>
      </c>
      <c r="J319" s="29">
        <f>ROUND(G319*AO319,2)</f>
        <v>0</v>
      </c>
      <c r="K319" s="29">
        <f>ROUND(G319*AP319,2)</f>
        <v>0</v>
      </c>
      <c r="L319" s="29">
        <f>ROUND(G319*H319,2)</f>
        <v>0</v>
      </c>
      <c r="M319" s="29">
        <f>L319*(1+BW319/100)</f>
        <v>0</v>
      </c>
      <c r="N319" s="29">
        <v>1.17E-2</v>
      </c>
      <c r="O319" s="29">
        <f>G319*N319</f>
        <v>0.11700000000000001</v>
      </c>
      <c r="P319" s="74"/>
      <c r="Z319" s="29">
        <f>ROUND(IF(AQ319="5",BJ319,0),2)</f>
        <v>0</v>
      </c>
      <c r="AB319" s="29">
        <f>ROUND(IF(AQ319="1",BH319,0),2)</f>
        <v>0</v>
      </c>
      <c r="AC319" s="29">
        <f>ROUND(IF(AQ319="1",BI319,0),2)</f>
        <v>0</v>
      </c>
      <c r="AD319" s="29">
        <f>ROUND(IF(AQ319="7",BH319,0),2)</f>
        <v>0</v>
      </c>
      <c r="AE319" s="29">
        <f>ROUND(IF(AQ319="7",BI319,0),2)</f>
        <v>0</v>
      </c>
      <c r="AF319" s="29">
        <f>ROUND(IF(AQ319="2",BH319,0),2)</f>
        <v>0</v>
      </c>
      <c r="AG319" s="29">
        <f>ROUND(IF(AQ319="2",BI319,0),2)</f>
        <v>0</v>
      </c>
      <c r="AH319" s="29">
        <f>ROUND(IF(AQ319="0",BJ319,0),2)</f>
        <v>0</v>
      </c>
      <c r="AI319" s="12" t="s">
        <v>110</v>
      </c>
      <c r="AJ319" s="29">
        <f>IF(AN319=0,L319,0)</f>
        <v>0</v>
      </c>
      <c r="AK319" s="29">
        <f>IF(AN319=12,L319,0)</f>
        <v>0</v>
      </c>
      <c r="AL319" s="29">
        <f>IF(AN319=21,L319,0)</f>
        <v>0</v>
      </c>
      <c r="AN319" s="29">
        <v>21</v>
      </c>
      <c r="AO319" s="29">
        <f>H319*1</f>
        <v>0</v>
      </c>
      <c r="AP319" s="29">
        <f>H319*(1-1)</f>
        <v>0</v>
      </c>
      <c r="AQ319" s="31" t="s">
        <v>268</v>
      </c>
      <c r="AV319" s="29">
        <f>ROUND(AW319+AX319,2)</f>
        <v>0</v>
      </c>
      <c r="AW319" s="29">
        <f>ROUND(G319*AO319,2)</f>
        <v>0</v>
      </c>
      <c r="AX319" s="29">
        <f>ROUND(G319*AP319,2)</f>
        <v>0</v>
      </c>
      <c r="AY319" s="31" t="s">
        <v>269</v>
      </c>
      <c r="AZ319" s="31" t="s">
        <v>270</v>
      </c>
      <c r="BA319" s="12" t="s">
        <v>115</v>
      </c>
      <c r="BC319" s="29">
        <f>AW319+AX319</f>
        <v>0</v>
      </c>
      <c r="BD319" s="29">
        <f>H319/(100-BE319)*100</f>
        <v>0</v>
      </c>
      <c r="BE319" s="29">
        <v>0</v>
      </c>
      <c r="BF319" s="29">
        <f>O319</f>
        <v>0.11700000000000001</v>
      </c>
      <c r="BH319" s="29">
        <f>G319*AO319</f>
        <v>0</v>
      </c>
      <c r="BI319" s="29">
        <f>G319*AP319</f>
        <v>0</v>
      </c>
      <c r="BJ319" s="29">
        <f>G319*H319</f>
        <v>0</v>
      </c>
      <c r="BK319" s="31" t="s">
        <v>64</v>
      </c>
      <c r="BL319" s="29"/>
      <c r="BW319" s="29">
        <f>I319</f>
        <v>21</v>
      </c>
      <c r="BX319" s="4" t="s">
        <v>455</v>
      </c>
    </row>
    <row r="320" spans="1:76" ht="14.4" x14ac:dyDescent="0.3">
      <c r="A320" s="32"/>
      <c r="D320" s="33" t="s">
        <v>80</v>
      </c>
      <c r="E320" s="33" t="s">
        <v>52</v>
      </c>
      <c r="G320" s="34">
        <v>10</v>
      </c>
      <c r="P320" s="35"/>
    </row>
    <row r="321" spans="1:76" ht="14.4" x14ac:dyDescent="0.3">
      <c r="A321" s="2" t="s">
        <v>456</v>
      </c>
      <c r="B321" s="3" t="s">
        <v>110</v>
      </c>
      <c r="C321" s="3" t="s">
        <v>457</v>
      </c>
      <c r="D321" s="104" t="s">
        <v>458</v>
      </c>
      <c r="E321" s="101"/>
      <c r="F321" s="3" t="s">
        <v>59</v>
      </c>
      <c r="G321" s="29">
        <v>5</v>
      </c>
      <c r="H321" s="94"/>
      <c r="I321" s="30">
        <v>21</v>
      </c>
      <c r="J321" s="29">
        <f>ROUND(G321*AO321,2)</f>
        <v>0</v>
      </c>
      <c r="K321" s="29">
        <f>ROUND(G321*AP321,2)</f>
        <v>0</v>
      </c>
      <c r="L321" s="29">
        <f>ROUND(G321*H321,2)</f>
        <v>0</v>
      </c>
      <c r="M321" s="29">
        <f>L321*(1+BW321/100)</f>
        <v>0</v>
      </c>
      <c r="N321" s="29">
        <v>1.17E-2</v>
      </c>
      <c r="O321" s="29">
        <f>G321*N321</f>
        <v>5.8500000000000003E-2</v>
      </c>
      <c r="P321" s="74"/>
      <c r="Z321" s="29">
        <f>ROUND(IF(AQ321="5",BJ321,0),2)</f>
        <v>0</v>
      </c>
      <c r="AB321" s="29">
        <f>ROUND(IF(AQ321="1",BH321,0),2)</f>
        <v>0</v>
      </c>
      <c r="AC321" s="29">
        <f>ROUND(IF(AQ321="1",BI321,0),2)</f>
        <v>0</v>
      </c>
      <c r="AD321" s="29">
        <f>ROUND(IF(AQ321="7",BH321,0),2)</f>
        <v>0</v>
      </c>
      <c r="AE321" s="29">
        <f>ROUND(IF(AQ321="7",BI321,0),2)</f>
        <v>0</v>
      </c>
      <c r="AF321" s="29">
        <f>ROUND(IF(AQ321="2",BH321,0),2)</f>
        <v>0</v>
      </c>
      <c r="AG321" s="29">
        <f>ROUND(IF(AQ321="2",BI321,0),2)</f>
        <v>0</v>
      </c>
      <c r="AH321" s="29">
        <f>ROUND(IF(AQ321="0",BJ321,0),2)</f>
        <v>0</v>
      </c>
      <c r="AI321" s="12" t="s">
        <v>110</v>
      </c>
      <c r="AJ321" s="29">
        <f>IF(AN321=0,L321,0)</f>
        <v>0</v>
      </c>
      <c r="AK321" s="29">
        <f>IF(AN321=12,L321,0)</f>
        <v>0</v>
      </c>
      <c r="AL321" s="29">
        <f>IF(AN321=21,L321,0)</f>
        <v>0</v>
      </c>
      <c r="AN321" s="29">
        <v>21</v>
      </c>
      <c r="AO321" s="29">
        <f>H321*1</f>
        <v>0</v>
      </c>
      <c r="AP321" s="29">
        <f>H321*(1-1)</f>
        <v>0</v>
      </c>
      <c r="AQ321" s="31" t="s">
        <v>268</v>
      </c>
      <c r="AV321" s="29">
        <f>ROUND(AW321+AX321,2)</f>
        <v>0</v>
      </c>
      <c r="AW321" s="29">
        <f>ROUND(G321*AO321,2)</f>
        <v>0</v>
      </c>
      <c r="AX321" s="29">
        <f>ROUND(G321*AP321,2)</f>
        <v>0</v>
      </c>
      <c r="AY321" s="31" t="s">
        <v>269</v>
      </c>
      <c r="AZ321" s="31" t="s">
        <v>270</v>
      </c>
      <c r="BA321" s="12" t="s">
        <v>115</v>
      </c>
      <c r="BC321" s="29">
        <f>AW321+AX321</f>
        <v>0</v>
      </c>
      <c r="BD321" s="29">
        <f>H321/(100-BE321)*100</f>
        <v>0</v>
      </c>
      <c r="BE321" s="29">
        <v>0</v>
      </c>
      <c r="BF321" s="29">
        <f>O321</f>
        <v>5.8500000000000003E-2</v>
      </c>
      <c r="BH321" s="29">
        <f>G321*AO321</f>
        <v>0</v>
      </c>
      <c r="BI321" s="29">
        <f>G321*AP321</f>
        <v>0</v>
      </c>
      <c r="BJ321" s="29">
        <f>G321*H321</f>
        <v>0</v>
      </c>
      <c r="BK321" s="31" t="s">
        <v>64</v>
      </c>
      <c r="BL321" s="29"/>
      <c r="BW321" s="29">
        <f>I321</f>
        <v>21</v>
      </c>
      <c r="BX321" s="4" t="s">
        <v>458</v>
      </c>
    </row>
    <row r="322" spans="1:76" ht="14.4" x14ac:dyDescent="0.3">
      <c r="A322" s="32"/>
      <c r="D322" s="33" t="s">
        <v>65</v>
      </c>
      <c r="E322" s="33" t="s">
        <v>52</v>
      </c>
      <c r="G322" s="34">
        <v>5</v>
      </c>
      <c r="P322" s="35"/>
    </row>
    <row r="323" spans="1:76" ht="14.4" x14ac:dyDescent="0.3">
      <c r="A323" s="2" t="s">
        <v>459</v>
      </c>
      <c r="B323" s="3" t="s">
        <v>110</v>
      </c>
      <c r="C323" s="3" t="s">
        <v>460</v>
      </c>
      <c r="D323" s="104" t="s">
        <v>461</v>
      </c>
      <c r="E323" s="101"/>
      <c r="F323" s="3" t="s">
        <v>59</v>
      </c>
      <c r="G323" s="29">
        <v>5</v>
      </c>
      <c r="H323" s="94"/>
      <c r="I323" s="30">
        <v>21</v>
      </c>
      <c r="J323" s="29">
        <f>ROUND(G323*AO323,2)</f>
        <v>0</v>
      </c>
      <c r="K323" s="29">
        <f>ROUND(G323*AP323,2)</f>
        <v>0</v>
      </c>
      <c r="L323" s="29">
        <f>ROUND(G323*H323,2)</f>
        <v>0</v>
      </c>
      <c r="M323" s="29">
        <f>L323*(1+BW323/100)</f>
        <v>0</v>
      </c>
      <c r="N323" s="29">
        <v>1.17E-2</v>
      </c>
      <c r="O323" s="29">
        <f>G323*N323</f>
        <v>5.8500000000000003E-2</v>
      </c>
      <c r="P323" s="74"/>
      <c r="Z323" s="29">
        <f>ROUND(IF(AQ323="5",BJ323,0),2)</f>
        <v>0</v>
      </c>
      <c r="AB323" s="29">
        <f>ROUND(IF(AQ323="1",BH323,0),2)</f>
        <v>0</v>
      </c>
      <c r="AC323" s="29">
        <f>ROUND(IF(AQ323="1",BI323,0),2)</f>
        <v>0</v>
      </c>
      <c r="AD323" s="29">
        <f>ROUND(IF(AQ323="7",BH323,0),2)</f>
        <v>0</v>
      </c>
      <c r="AE323" s="29">
        <f>ROUND(IF(AQ323="7",BI323,0),2)</f>
        <v>0</v>
      </c>
      <c r="AF323" s="29">
        <f>ROUND(IF(AQ323="2",BH323,0),2)</f>
        <v>0</v>
      </c>
      <c r="AG323" s="29">
        <f>ROUND(IF(AQ323="2",BI323,0),2)</f>
        <v>0</v>
      </c>
      <c r="AH323" s="29">
        <f>ROUND(IF(AQ323="0",BJ323,0),2)</f>
        <v>0</v>
      </c>
      <c r="AI323" s="12" t="s">
        <v>110</v>
      </c>
      <c r="AJ323" s="29">
        <f>IF(AN323=0,L323,0)</f>
        <v>0</v>
      </c>
      <c r="AK323" s="29">
        <f>IF(AN323=12,L323,0)</f>
        <v>0</v>
      </c>
      <c r="AL323" s="29">
        <f>IF(AN323=21,L323,0)</f>
        <v>0</v>
      </c>
      <c r="AN323" s="29">
        <v>21</v>
      </c>
      <c r="AO323" s="29">
        <f>H323*1</f>
        <v>0</v>
      </c>
      <c r="AP323" s="29">
        <f>H323*(1-1)</f>
        <v>0</v>
      </c>
      <c r="AQ323" s="31" t="s">
        <v>268</v>
      </c>
      <c r="AV323" s="29">
        <f>ROUND(AW323+AX323,2)</f>
        <v>0</v>
      </c>
      <c r="AW323" s="29">
        <f>ROUND(G323*AO323,2)</f>
        <v>0</v>
      </c>
      <c r="AX323" s="29">
        <f>ROUND(G323*AP323,2)</f>
        <v>0</v>
      </c>
      <c r="AY323" s="31" t="s">
        <v>269</v>
      </c>
      <c r="AZ323" s="31" t="s">
        <v>270</v>
      </c>
      <c r="BA323" s="12" t="s">
        <v>115</v>
      </c>
      <c r="BC323" s="29">
        <f>AW323+AX323</f>
        <v>0</v>
      </c>
      <c r="BD323" s="29">
        <f>H323/(100-BE323)*100</f>
        <v>0</v>
      </c>
      <c r="BE323" s="29">
        <v>0</v>
      </c>
      <c r="BF323" s="29">
        <f>O323</f>
        <v>5.8500000000000003E-2</v>
      </c>
      <c r="BH323" s="29">
        <f>G323*AO323</f>
        <v>0</v>
      </c>
      <c r="BI323" s="29">
        <f>G323*AP323</f>
        <v>0</v>
      </c>
      <c r="BJ323" s="29">
        <f>G323*H323</f>
        <v>0</v>
      </c>
      <c r="BK323" s="31" t="s">
        <v>64</v>
      </c>
      <c r="BL323" s="29"/>
      <c r="BW323" s="29">
        <f>I323</f>
        <v>21</v>
      </c>
      <c r="BX323" s="4" t="s">
        <v>461</v>
      </c>
    </row>
    <row r="324" spans="1:76" ht="14.4" x14ac:dyDescent="0.3">
      <c r="A324" s="32"/>
      <c r="D324" s="33" t="s">
        <v>65</v>
      </c>
      <c r="E324" s="33" t="s">
        <v>52</v>
      </c>
      <c r="G324" s="34">
        <v>5</v>
      </c>
      <c r="P324" s="35"/>
    </row>
    <row r="325" spans="1:76" ht="14.4" x14ac:dyDescent="0.3">
      <c r="A325" s="2" t="s">
        <v>462</v>
      </c>
      <c r="B325" s="3" t="s">
        <v>110</v>
      </c>
      <c r="C325" s="3" t="s">
        <v>463</v>
      </c>
      <c r="D325" s="104" t="s">
        <v>464</v>
      </c>
      <c r="E325" s="101"/>
      <c r="F325" s="3" t="s">
        <v>59</v>
      </c>
      <c r="G325" s="29">
        <v>7</v>
      </c>
      <c r="H325" s="94"/>
      <c r="I325" s="30">
        <v>21</v>
      </c>
      <c r="J325" s="29">
        <f>ROUND(G325*AO325,2)</f>
        <v>0</v>
      </c>
      <c r="K325" s="29">
        <f>ROUND(G325*AP325,2)</f>
        <v>0</v>
      </c>
      <c r="L325" s="29">
        <f>ROUND(G325*H325,2)</f>
        <v>0</v>
      </c>
      <c r="M325" s="29">
        <f>L325*(1+BW325/100)</f>
        <v>0</v>
      </c>
      <c r="N325" s="29">
        <v>1.17E-2</v>
      </c>
      <c r="O325" s="29">
        <f>G325*N325</f>
        <v>8.1900000000000001E-2</v>
      </c>
      <c r="P325" s="74"/>
      <c r="Z325" s="29">
        <f>ROUND(IF(AQ325="5",BJ325,0),2)</f>
        <v>0</v>
      </c>
      <c r="AB325" s="29">
        <f>ROUND(IF(AQ325="1",BH325,0),2)</f>
        <v>0</v>
      </c>
      <c r="AC325" s="29">
        <f>ROUND(IF(AQ325="1",BI325,0),2)</f>
        <v>0</v>
      </c>
      <c r="AD325" s="29">
        <f>ROUND(IF(AQ325="7",BH325,0),2)</f>
        <v>0</v>
      </c>
      <c r="AE325" s="29">
        <f>ROUND(IF(AQ325="7",BI325,0),2)</f>
        <v>0</v>
      </c>
      <c r="AF325" s="29">
        <f>ROUND(IF(AQ325="2",BH325,0),2)</f>
        <v>0</v>
      </c>
      <c r="AG325" s="29">
        <f>ROUND(IF(AQ325="2",BI325,0),2)</f>
        <v>0</v>
      </c>
      <c r="AH325" s="29">
        <f>ROUND(IF(AQ325="0",BJ325,0),2)</f>
        <v>0</v>
      </c>
      <c r="AI325" s="12" t="s">
        <v>110</v>
      </c>
      <c r="AJ325" s="29">
        <f>IF(AN325=0,L325,0)</f>
        <v>0</v>
      </c>
      <c r="AK325" s="29">
        <f>IF(AN325=12,L325,0)</f>
        <v>0</v>
      </c>
      <c r="AL325" s="29">
        <f>IF(AN325=21,L325,0)</f>
        <v>0</v>
      </c>
      <c r="AN325" s="29">
        <v>21</v>
      </c>
      <c r="AO325" s="29">
        <f>H325*1</f>
        <v>0</v>
      </c>
      <c r="AP325" s="29">
        <f>H325*(1-1)</f>
        <v>0</v>
      </c>
      <c r="AQ325" s="31" t="s">
        <v>268</v>
      </c>
      <c r="AV325" s="29">
        <f>ROUND(AW325+AX325,2)</f>
        <v>0</v>
      </c>
      <c r="AW325" s="29">
        <f>ROUND(G325*AO325,2)</f>
        <v>0</v>
      </c>
      <c r="AX325" s="29">
        <f>ROUND(G325*AP325,2)</f>
        <v>0</v>
      </c>
      <c r="AY325" s="31" t="s">
        <v>269</v>
      </c>
      <c r="AZ325" s="31" t="s">
        <v>270</v>
      </c>
      <c r="BA325" s="12" t="s">
        <v>115</v>
      </c>
      <c r="BC325" s="29">
        <f>AW325+AX325</f>
        <v>0</v>
      </c>
      <c r="BD325" s="29">
        <f>H325/(100-BE325)*100</f>
        <v>0</v>
      </c>
      <c r="BE325" s="29">
        <v>0</v>
      </c>
      <c r="BF325" s="29">
        <f>O325</f>
        <v>8.1900000000000001E-2</v>
      </c>
      <c r="BH325" s="29">
        <f>G325*AO325</f>
        <v>0</v>
      </c>
      <c r="BI325" s="29">
        <f>G325*AP325</f>
        <v>0</v>
      </c>
      <c r="BJ325" s="29">
        <f>G325*H325</f>
        <v>0</v>
      </c>
      <c r="BK325" s="31" t="s">
        <v>64</v>
      </c>
      <c r="BL325" s="29"/>
      <c r="BW325" s="29">
        <f>I325</f>
        <v>21</v>
      </c>
      <c r="BX325" s="4" t="s">
        <v>464</v>
      </c>
    </row>
    <row r="326" spans="1:76" ht="14.4" x14ac:dyDescent="0.3">
      <c r="A326" s="32"/>
      <c r="D326" s="33" t="s">
        <v>60</v>
      </c>
      <c r="E326" s="33" t="s">
        <v>52</v>
      </c>
      <c r="G326" s="34">
        <v>7</v>
      </c>
      <c r="P326" s="35"/>
    </row>
    <row r="327" spans="1:76" ht="14.4" x14ac:dyDescent="0.3">
      <c r="A327" s="81" t="s">
        <v>52</v>
      </c>
      <c r="B327" s="82" t="s">
        <v>465</v>
      </c>
      <c r="C327" s="82" t="s">
        <v>52</v>
      </c>
      <c r="D327" s="165" t="s">
        <v>466</v>
      </c>
      <c r="E327" s="166"/>
      <c r="F327" s="83" t="s">
        <v>7</v>
      </c>
      <c r="G327" s="83" t="s">
        <v>7</v>
      </c>
      <c r="H327" s="83" t="s">
        <v>7</v>
      </c>
      <c r="I327" s="83" t="s">
        <v>7</v>
      </c>
      <c r="J327" s="84">
        <f>J328+J335</f>
        <v>0</v>
      </c>
      <c r="K327" s="84">
        <f>K328+K335</f>
        <v>0</v>
      </c>
      <c r="L327" s="84">
        <f>L328+L335</f>
        <v>0</v>
      </c>
      <c r="M327" s="84">
        <f>M328+M335</f>
        <v>0</v>
      </c>
      <c r="N327" s="85" t="s">
        <v>52</v>
      </c>
      <c r="O327" s="84">
        <f>O328+O335</f>
        <v>0</v>
      </c>
      <c r="P327" s="86"/>
    </row>
    <row r="328" spans="1:76" ht="14.4" x14ac:dyDescent="0.3">
      <c r="A328" s="25" t="s">
        <v>52</v>
      </c>
      <c r="B328" s="26" t="s">
        <v>465</v>
      </c>
      <c r="C328" s="26" t="s">
        <v>467</v>
      </c>
      <c r="D328" s="158" t="s">
        <v>468</v>
      </c>
      <c r="E328" s="159"/>
      <c r="F328" s="27" t="s">
        <v>7</v>
      </c>
      <c r="G328" s="27" t="s">
        <v>7</v>
      </c>
      <c r="H328" s="27" t="s">
        <v>7</v>
      </c>
      <c r="I328" s="27" t="s">
        <v>7</v>
      </c>
      <c r="J328" s="1">
        <f>SUM(J329:J333)</f>
        <v>0</v>
      </c>
      <c r="K328" s="1">
        <f>SUM(K329:K333)</f>
        <v>0</v>
      </c>
      <c r="L328" s="1">
        <f>SUM(L329:L333)</f>
        <v>0</v>
      </c>
      <c r="M328" s="1">
        <f>SUM(M329:M333)</f>
        <v>0</v>
      </c>
      <c r="N328" s="12" t="s">
        <v>52</v>
      </c>
      <c r="O328" s="1">
        <f>SUM(O329:O333)</f>
        <v>0</v>
      </c>
      <c r="P328" s="28"/>
      <c r="AI328" s="12" t="s">
        <v>465</v>
      </c>
      <c r="AS328" s="1">
        <f>SUM(AJ329:AJ333)</f>
        <v>0</v>
      </c>
      <c r="AT328" s="1">
        <f>SUM(AK329:AK333)</f>
        <v>0</v>
      </c>
      <c r="AU328" s="1">
        <f>SUM(AL329:AL333)</f>
        <v>0</v>
      </c>
    </row>
    <row r="329" spans="1:76" ht="26.4" x14ac:dyDescent="0.3">
      <c r="A329" s="2" t="s">
        <v>469</v>
      </c>
      <c r="B329" s="3" t="s">
        <v>465</v>
      </c>
      <c r="C329" s="3" t="s">
        <v>470</v>
      </c>
      <c r="D329" s="104" t="s">
        <v>471</v>
      </c>
      <c r="E329" s="101"/>
      <c r="F329" s="3" t="s">
        <v>95</v>
      </c>
      <c r="G329" s="29">
        <v>24</v>
      </c>
      <c r="H329" s="94"/>
      <c r="I329" s="30">
        <v>21</v>
      </c>
      <c r="J329" s="29">
        <f>ROUND(G329*AO329,2)</f>
        <v>0</v>
      </c>
      <c r="K329" s="29">
        <f>ROUND(G329*AP329,2)</f>
        <v>0</v>
      </c>
      <c r="L329" s="29">
        <f>ROUND(G329*H329,2)</f>
        <v>0</v>
      </c>
      <c r="M329" s="29">
        <f>L329*(1+BW329/100)</f>
        <v>0</v>
      </c>
      <c r="N329" s="29">
        <v>0</v>
      </c>
      <c r="O329" s="29">
        <f>G329*N329</f>
        <v>0</v>
      </c>
      <c r="P329" s="74"/>
      <c r="Z329" s="29">
        <f>ROUND(IF(AQ329="5",BJ329,0),2)</f>
        <v>0</v>
      </c>
      <c r="AB329" s="29">
        <f>ROUND(IF(AQ329="1",BH329,0),2)</f>
        <v>0</v>
      </c>
      <c r="AC329" s="29">
        <f>ROUND(IF(AQ329="1",BI329,0),2)</f>
        <v>0</v>
      </c>
      <c r="AD329" s="29">
        <f>ROUND(IF(AQ329="7",BH329,0),2)</f>
        <v>0</v>
      </c>
      <c r="AE329" s="29">
        <f>ROUND(IF(AQ329="7",BI329,0),2)</f>
        <v>0</v>
      </c>
      <c r="AF329" s="29">
        <f>ROUND(IF(AQ329="2",BH329,0),2)</f>
        <v>0</v>
      </c>
      <c r="AG329" s="29">
        <f>ROUND(IF(AQ329="2",BI329,0),2)</f>
        <v>0</v>
      </c>
      <c r="AH329" s="29">
        <f>ROUND(IF(AQ329="0",BJ329,0),2)</f>
        <v>0</v>
      </c>
      <c r="AI329" s="12" t="s">
        <v>465</v>
      </c>
      <c r="AJ329" s="29">
        <f>IF(AN329=0,L329,0)</f>
        <v>0</v>
      </c>
      <c r="AK329" s="29">
        <f>IF(AN329=12,L329,0)</f>
        <v>0</v>
      </c>
      <c r="AL329" s="29">
        <f>IF(AN329=21,L329,0)</f>
        <v>0</v>
      </c>
      <c r="AN329" s="29">
        <v>21</v>
      </c>
      <c r="AO329" s="29">
        <f>H329*0</f>
        <v>0</v>
      </c>
      <c r="AP329" s="29">
        <f>H329*(1-0)</f>
        <v>0</v>
      </c>
      <c r="AQ329" s="31" t="s">
        <v>66</v>
      </c>
      <c r="AV329" s="29">
        <f>ROUND(AW329+AX329,2)</f>
        <v>0</v>
      </c>
      <c r="AW329" s="29">
        <f>ROUND(G329*AO329,2)</f>
        <v>0</v>
      </c>
      <c r="AX329" s="29">
        <f>ROUND(G329*AP329,2)</f>
        <v>0</v>
      </c>
      <c r="AY329" s="31" t="s">
        <v>472</v>
      </c>
      <c r="AZ329" s="31" t="s">
        <v>473</v>
      </c>
      <c r="BA329" s="12" t="s">
        <v>474</v>
      </c>
      <c r="BC329" s="29">
        <f>AW329+AX329</f>
        <v>0</v>
      </c>
      <c r="BD329" s="29">
        <f>H329/(100-BE329)*100</f>
        <v>0</v>
      </c>
      <c r="BE329" s="29">
        <v>0</v>
      </c>
      <c r="BF329" s="29">
        <f>O329</f>
        <v>0</v>
      </c>
      <c r="BH329" s="29">
        <f>G329*AO329</f>
        <v>0</v>
      </c>
      <c r="BI329" s="29">
        <f>G329*AP329</f>
        <v>0</v>
      </c>
      <c r="BJ329" s="29">
        <f>G329*H329</f>
        <v>0</v>
      </c>
      <c r="BK329" s="31" t="s">
        <v>96</v>
      </c>
      <c r="BL329" s="29"/>
      <c r="BW329" s="29">
        <f>I329</f>
        <v>21</v>
      </c>
      <c r="BX329" s="4" t="s">
        <v>471</v>
      </c>
    </row>
    <row r="330" spans="1:76" ht="14.4" x14ac:dyDescent="0.3">
      <c r="A330" s="32"/>
      <c r="D330" s="33" t="s">
        <v>475</v>
      </c>
      <c r="E330" s="33" t="s">
        <v>52</v>
      </c>
      <c r="G330" s="34">
        <v>24</v>
      </c>
      <c r="P330" s="35"/>
    </row>
    <row r="331" spans="1:76" ht="14.4" x14ac:dyDescent="0.3">
      <c r="A331" s="2" t="s">
        <v>476</v>
      </c>
      <c r="B331" s="3" t="s">
        <v>465</v>
      </c>
      <c r="C331" s="3" t="s">
        <v>477</v>
      </c>
      <c r="D331" s="104" t="s">
        <v>478</v>
      </c>
      <c r="E331" s="101"/>
      <c r="F331" s="3" t="s">
        <v>479</v>
      </c>
      <c r="G331" s="29">
        <v>88368.751000000004</v>
      </c>
      <c r="H331" s="94"/>
      <c r="I331" s="30">
        <v>21</v>
      </c>
      <c r="J331" s="29">
        <f>ROUND(G331*AO331,2)</f>
        <v>0</v>
      </c>
      <c r="K331" s="29">
        <f>ROUND(G331*AP331,2)</f>
        <v>0</v>
      </c>
      <c r="L331" s="29">
        <f>ROUND(G331*H331,2)</f>
        <v>0</v>
      </c>
      <c r="M331" s="29">
        <f>L331*(1+BW331/100)</f>
        <v>0</v>
      </c>
      <c r="N331" s="29">
        <v>0</v>
      </c>
      <c r="O331" s="29">
        <f>G331*N331</f>
        <v>0</v>
      </c>
      <c r="P331" s="74"/>
      <c r="Z331" s="29">
        <f>ROUND(IF(AQ331="5",BJ331,0),2)</f>
        <v>0</v>
      </c>
      <c r="AB331" s="29">
        <f>ROUND(IF(AQ331="1",BH331,0),2)</f>
        <v>0</v>
      </c>
      <c r="AC331" s="29">
        <f>ROUND(IF(AQ331="1",BI331,0),2)</f>
        <v>0</v>
      </c>
      <c r="AD331" s="29">
        <f>ROUND(IF(AQ331="7",BH331,0),2)</f>
        <v>0</v>
      </c>
      <c r="AE331" s="29">
        <f>ROUND(IF(AQ331="7",BI331,0),2)</f>
        <v>0</v>
      </c>
      <c r="AF331" s="29">
        <f>ROUND(IF(AQ331="2",BH331,0),2)</f>
        <v>0</v>
      </c>
      <c r="AG331" s="29">
        <f>ROUND(IF(AQ331="2",BI331,0),2)</f>
        <v>0</v>
      </c>
      <c r="AH331" s="29">
        <f>ROUND(IF(AQ331="0",BJ331,0),2)</f>
        <v>0</v>
      </c>
      <c r="AI331" s="12" t="s">
        <v>465</v>
      </c>
      <c r="AJ331" s="29">
        <f>IF(AN331=0,L331,0)</f>
        <v>0</v>
      </c>
      <c r="AK331" s="29">
        <f>IF(AN331=12,L331,0)</f>
        <v>0</v>
      </c>
      <c r="AL331" s="29">
        <f>IF(AN331=21,L331,0)</f>
        <v>0</v>
      </c>
      <c r="AN331" s="29">
        <v>21</v>
      </c>
      <c r="AO331" s="29">
        <f>H331*0</f>
        <v>0</v>
      </c>
      <c r="AP331" s="29">
        <f>H331*(1-0)</f>
        <v>0</v>
      </c>
      <c r="AQ331" s="31" t="s">
        <v>66</v>
      </c>
      <c r="AV331" s="29">
        <f>ROUND(AW331+AX331,2)</f>
        <v>0</v>
      </c>
      <c r="AW331" s="29">
        <f>ROUND(G331*AO331,2)</f>
        <v>0</v>
      </c>
      <c r="AX331" s="29">
        <f>ROUND(G331*AP331,2)</f>
        <v>0</v>
      </c>
      <c r="AY331" s="31" t="s">
        <v>472</v>
      </c>
      <c r="AZ331" s="31" t="s">
        <v>473</v>
      </c>
      <c r="BA331" s="12" t="s">
        <v>474</v>
      </c>
      <c r="BC331" s="29">
        <f>AW331+AX331</f>
        <v>0</v>
      </c>
      <c r="BD331" s="29">
        <f>H331/(100-BE331)*100</f>
        <v>0</v>
      </c>
      <c r="BE331" s="29">
        <v>0</v>
      </c>
      <c r="BF331" s="29">
        <f>O331</f>
        <v>0</v>
      </c>
      <c r="BH331" s="29">
        <f>G331*AO331</f>
        <v>0</v>
      </c>
      <c r="BI331" s="29">
        <f>G331*AP331</f>
        <v>0</v>
      </c>
      <c r="BJ331" s="29">
        <f>G331*H331</f>
        <v>0</v>
      </c>
      <c r="BK331" s="31" t="s">
        <v>96</v>
      </c>
      <c r="BL331" s="29"/>
      <c r="BW331" s="29">
        <f>I331</f>
        <v>21</v>
      </c>
      <c r="BX331" s="4" t="s">
        <v>478</v>
      </c>
    </row>
    <row r="332" spans="1:76" ht="14.4" x14ac:dyDescent="0.3">
      <c r="A332" s="32"/>
      <c r="D332" s="33" t="s">
        <v>480</v>
      </c>
      <c r="E332" s="33" t="s">
        <v>52</v>
      </c>
      <c r="G332" s="34">
        <v>88368.751000000004</v>
      </c>
      <c r="P332" s="35"/>
    </row>
    <row r="333" spans="1:76" ht="14.4" x14ac:dyDescent="0.3">
      <c r="A333" s="2" t="s">
        <v>481</v>
      </c>
      <c r="B333" s="3" t="s">
        <v>465</v>
      </c>
      <c r="C333" s="3" t="s">
        <v>482</v>
      </c>
      <c r="D333" s="104" t="s">
        <v>483</v>
      </c>
      <c r="E333" s="101"/>
      <c r="F333" s="3" t="s">
        <v>479</v>
      </c>
      <c r="G333" s="29">
        <v>36987.521000000001</v>
      </c>
      <c r="H333" s="94"/>
      <c r="I333" s="30">
        <v>21</v>
      </c>
      <c r="J333" s="29">
        <f>ROUND(G333*AO333,2)</f>
        <v>0</v>
      </c>
      <c r="K333" s="29">
        <f>ROUND(G333*AP333,2)</f>
        <v>0</v>
      </c>
      <c r="L333" s="29">
        <f>ROUND(G333*H333,2)</f>
        <v>0</v>
      </c>
      <c r="M333" s="29">
        <f>L333*(1+BW333/100)</f>
        <v>0</v>
      </c>
      <c r="N333" s="29">
        <v>0</v>
      </c>
      <c r="O333" s="29">
        <f>G333*N333</f>
        <v>0</v>
      </c>
      <c r="P333" s="74"/>
      <c r="Z333" s="29">
        <f>ROUND(IF(AQ333="5",BJ333,0),2)</f>
        <v>0</v>
      </c>
      <c r="AB333" s="29">
        <f>ROUND(IF(AQ333="1",BH333,0),2)</f>
        <v>0</v>
      </c>
      <c r="AC333" s="29">
        <f>ROUND(IF(AQ333="1",BI333,0),2)</f>
        <v>0</v>
      </c>
      <c r="AD333" s="29">
        <f>ROUND(IF(AQ333="7",BH333,0),2)</f>
        <v>0</v>
      </c>
      <c r="AE333" s="29">
        <f>ROUND(IF(AQ333="7",BI333,0),2)</f>
        <v>0</v>
      </c>
      <c r="AF333" s="29">
        <f>ROUND(IF(AQ333="2",BH333,0),2)</f>
        <v>0</v>
      </c>
      <c r="AG333" s="29">
        <f>ROUND(IF(AQ333="2",BI333,0),2)</f>
        <v>0</v>
      </c>
      <c r="AH333" s="29">
        <f>ROUND(IF(AQ333="0",BJ333,0),2)</f>
        <v>0</v>
      </c>
      <c r="AI333" s="12" t="s">
        <v>465</v>
      </c>
      <c r="AJ333" s="29">
        <f>IF(AN333=0,L333,0)</f>
        <v>0</v>
      </c>
      <c r="AK333" s="29">
        <f>IF(AN333=12,L333,0)</f>
        <v>0</v>
      </c>
      <c r="AL333" s="29">
        <f>IF(AN333=21,L333,0)</f>
        <v>0</v>
      </c>
      <c r="AN333" s="29">
        <v>21</v>
      </c>
      <c r="AO333" s="29">
        <f>H333*0</f>
        <v>0</v>
      </c>
      <c r="AP333" s="29">
        <f>H333*(1-0)</f>
        <v>0</v>
      </c>
      <c r="AQ333" s="31" t="s">
        <v>66</v>
      </c>
      <c r="AV333" s="29">
        <f>ROUND(AW333+AX333,2)</f>
        <v>0</v>
      </c>
      <c r="AW333" s="29">
        <f>ROUND(G333*AO333,2)</f>
        <v>0</v>
      </c>
      <c r="AX333" s="29">
        <f>ROUND(G333*AP333,2)</f>
        <v>0</v>
      </c>
      <c r="AY333" s="31" t="s">
        <v>472</v>
      </c>
      <c r="AZ333" s="31" t="s">
        <v>473</v>
      </c>
      <c r="BA333" s="12" t="s">
        <v>474</v>
      </c>
      <c r="BC333" s="29">
        <f>AW333+AX333</f>
        <v>0</v>
      </c>
      <c r="BD333" s="29">
        <f>H333/(100-BE333)*100</f>
        <v>0</v>
      </c>
      <c r="BE333" s="29">
        <v>0</v>
      </c>
      <c r="BF333" s="29">
        <f>O333</f>
        <v>0</v>
      </c>
      <c r="BH333" s="29">
        <f>G333*AO333</f>
        <v>0</v>
      </c>
      <c r="BI333" s="29">
        <f>G333*AP333</f>
        <v>0</v>
      </c>
      <c r="BJ333" s="29">
        <f>G333*H333</f>
        <v>0</v>
      </c>
      <c r="BK333" s="31" t="s">
        <v>96</v>
      </c>
      <c r="BL333" s="29"/>
      <c r="BW333" s="29">
        <f>I333</f>
        <v>21</v>
      </c>
      <c r="BX333" s="4" t="s">
        <v>483</v>
      </c>
    </row>
    <row r="334" spans="1:76" ht="14.4" x14ac:dyDescent="0.3">
      <c r="A334" s="32"/>
      <c r="D334" s="33" t="s">
        <v>484</v>
      </c>
      <c r="E334" s="33" t="s">
        <v>52</v>
      </c>
      <c r="G334" s="34">
        <v>36987.521000000001</v>
      </c>
      <c r="P334" s="35"/>
    </row>
    <row r="335" spans="1:76" ht="14.4" x14ac:dyDescent="0.3">
      <c r="A335" s="25" t="s">
        <v>52</v>
      </c>
      <c r="B335" s="26" t="s">
        <v>465</v>
      </c>
      <c r="C335" s="26" t="s">
        <v>485</v>
      </c>
      <c r="D335" s="158" t="s">
        <v>486</v>
      </c>
      <c r="E335" s="159"/>
      <c r="F335" s="27" t="s">
        <v>7</v>
      </c>
      <c r="G335" s="27" t="s">
        <v>7</v>
      </c>
      <c r="H335" s="27" t="s">
        <v>7</v>
      </c>
      <c r="I335" s="27" t="s">
        <v>7</v>
      </c>
      <c r="J335" s="1">
        <f>SUM(J336:J348)</f>
        <v>0</v>
      </c>
      <c r="K335" s="1">
        <f>SUM(K336:K348)</f>
        <v>0</v>
      </c>
      <c r="L335" s="1">
        <f>SUM(L336:L348)</f>
        <v>0</v>
      </c>
      <c r="M335" s="1">
        <f>SUM(M336:M348)</f>
        <v>0</v>
      </c>
      <c r="N335" s="12" t="s">
        <v>52</v>
      </c>
      <c r="O335" s="1">
        <f>SUM(O336:O348)</f>
        <v>0</v>
      </c>
      <c r="P335" s="28"/>
      <c r="AI335" s="12" t="s">
        <v>465</v>
      </c>
      <c r="AS335" s="1">
        <f>SUM(AJ336:AJ348)</f>
        <v>0</v>
      </c>
      <c r="AT335" s="1">
        <f>SUM(AK336:AK348)</f>
        <v>0</v>
      </c>
      <c r="AU335" s="1">
        <f>SUM(AL336:AL348)</f>
        <v>0</v>
      </c>
    </row>
    <row r="336" spans="1:76" ht="26.4" x14ac:dyDescent="0.3">
      <c r="A336" s="2" t="s">
        <v>487</v>
      </c>
      <c r="B336" s="3" t="s">
        <v>465</v>
      </c>
      <c r="C336" s="3" t="s">
        <v>488</v>
      </c>
      <c r="D336" s="104" t="s">
        <v>698</v>
      </c>
      <c r="E336" s="101"/>
      <c r="F336" s="3" t="s">
        <v>490</v>
      </c>
      <c r="G336" s="29">
        <v>1</v>
      </c>
      <c r="H336" s="94"/>
      <c r="I336" s="30">
        <v>21</v>
      </c>
      <c r="J336" s="29">
        <f>ROUND(G336*AO336,2)</f>
        <v>0</v>
      </c>
      <c r="K336" s="29">
        <f>ROUND(G336*AP336,2)</f>
        <v>0</v>
      </c>
      <c r="L336" s="29">
        <f>ROUND(G336*H336,2)</f>
        <v>0</v>
      </c>
      <c r="M336" s="29">
        <f>L336*(1+BW336/100)</f>
        <v>0</v>
      </c>
      <c r="N336" s="29">
        <v>0</v>
      </c>
      <c r="O336" s="29">
        <f>G336*N336</f>
        <v>0</v>
      </c>
      <c r="P336" s="74"/>
      <c r="Z336" s="29">
        <f>ROUND(IF(AQ336="5",BJ336,0),2)</f>
        <v>0</v>
      </c>
      <c r="AB336" s="29">
        <f>ROUND(IF(AQ336="1",BH336,0),2)</f>
        <v>0</v>
      </c>
      <c r="AC336" s="29">
        <f>ROUND(IF(AQ336="1",BI336,0),2)</f>
        <v>0</v>
      </c>
      <c r="AD336" s="29">
        <f>ROUND(IF(AQ336="7",BH336,0),2)</f>
        <v>0</v>
      </c>
      <c r="AE336" s="29">
        <f>ROUND(IF(AQ336="7",BI336,0),2)</f>
        <v>0</v>
      </c>
      <c r="AF336" s="29">
        <f>ROUND(IF(AQ336="2",BH336,0),2)</f>
        <v>0</v>
      </c>
      <c r="AG336" s="29">
        <f>ROUND(IF(AQ336="2",BI336,0),2)</f>
        <v>0</v>
      </c>
      <c r="AH336" s="29">
        <f>ROUND(IF(AQ336="0",BJ336,0),2)</f>
        <v>0</v>
      </c>
      <c r="AI336" s="12" t="s">
        <v>465</v>
      </c>
      <c r="AJ336" s="29">
        <f>IF(AN336=0,L336,0)</f>
        <v>0</v>
      </c>
      <c r="AK336" s="29">
        <f>IF(AN336=12,L336,0)</f>
        <v>0</v>
      </c>
      <c r="AL336" s="29">
        <f>IF(AN336=21,L336,0)</f>
        <v>0</v>
      </c>
      <c r="AN336" s="29">
        <v>21</v>
      </c>
      <c r="AO336" s="29">
        <f>H336*0</f>
        <v>0</v>
      </c>
      <c r="AP336" s="29">
        <f>H336*(1-0)</f>
        <v>0</v>
      </c>
      <c r="AQ336" s="31" t="s">
        <v>57</v>
      </c>
      <c r="AV336" s="29">
        <f>ROUND(AW336+AX336,2)</f>
        <v>0</v>
      </c>
      <c r="AW336" s="29">
        <f>ROUND(G336*AO336,2)</f>
        <v>0</v>
      </c>
      <c r="AX336" s="29">
        <f>ROUND(G336*AP336,2)</f>
        <v>0</v>
      </c>
      <c r="AY336" s="31" t="s">
        <v>491</v>
      </c>
      <c r="AZ336" s="31" t="s">
        <v>492</v>
      </c>
      <c r="BA336" s="12" t="s">
        <v>474</v>
      </c>
      <c r="BC336" s="29">
        <f>AW336+AX336</f>
        <v>0</v>
      </c>
      <c r="BD336" s="29">
        <f>H336/(100-BE336)*100</f>
        <v>0</v>
      </c>
      <c r="BE336" s="29">
        <v>0</v>
      </c>
      <c r="BF336" s="29">
        <f>O336</f>
        <v>0</v>
      </c>
      <c r="BH336" s="29">
        <f>G336*AO336</f>
        <v>0</v>
      </c>
      <c r="BI336" s="29">
        <f>G336*AP336</f>
        <v>0</v>
      </c>
      <c r="BJ336" s="29">
        <f>G336*H336</f>
        <v>0</v>
      </c>
      <c r="BK336" s="31" t="s">
        <v>96</v>
      </c>
      <c r="BL336" s="29"/>
      <c r="BW336" s="29">
        <f>I336</f>
        <v>21</v>
      </c>
      <c r="BX336" s="4" t="s">
        <v>489</v>
      </c>
    </row>
    <row r="337" spans="1:76" ht="14.4" x14ac:dyDescent="0.3">
      <c r="A337" s="32"/>
      <c r="D337" s="33" t="s">
        <v>57</v>
      </c>
      <c r="E337" s="33" t="s">
        <v>52</v>
      </c>
      <c r="G337" s="34">
        <v>1</v>
      </c>
      <c r="P337" s="35"/>
    </row>
    <row r="338" spans="1:76" ht="14.4" x14ac:dyDescent="0.3">
      <c r="A338" s="2" t="s">
        <v>493</v>
      </c>
      <c r="B338" s="3" t="s">
        <v>465</v>
      </c>
      <c r="C338" s="3" t="s">
        <v>494</v>
      </c>
      <c r="D338" s="104" t="s">
        <v>495</v>
      </c>
      <c r="E338" s="101"/>
      <c r="F338" s="3" t="s">
        <v>490</v>
      </c>
      <c r="G338" s="29">
        <v>1</v>
      </c>
      <c r="H338" s="94"/>
      <c r="I338" s="30">
        <v>21</v>
      </c>
      <c r="J338" s="29">
        <f>ROUND(G338*AO338,2)</f>
        <v>0</v>
      </c>
      <c r="K338" s="29">
        <f>ROUND(G338*AP338,2)</f>
        <v>0</v>
      </c>
      <c r="L338" s="29">
        <f>ROUND(G338*H338,2)</f>
        <v>0</v>
      </c>
      <c r="M338" s="29">
        <f>L338*(1+BW338/100)</f>
        <v>0</v>
      </c>
      <c r="N338" s="29">
        <v>0</v>
      </c>
      <c r="O338" s="29">
        <f>G338*N338</f>
        <v>0</v>
      </c>
      <c r="P338" s="74"/>
      <c r="Z338" s="29">
        <f>ROUND(IF(AQ338="5",BJ338,0),2)</f>
        <v>0</v>
      </c>
      <c r="AB338" s="29">
        <f>ROUND(IF(AQ338="1",BH338,0),2)</f>
        <v>0</v>
      </c>
      <c r="AC338" s="29">
        <f>ROUND(IF(AQ338="1",BI338,0),2)</f>
        <v>0</v>
      </c>
      <c r="AD338" s="29">
        <f>ROUND(IF(AQ338="7",BH338,0),2)</f>
        <v>0</v>
      </c>
      <c r="AE338" s="29">
        <f>ROUND(IF(AQ338="7",BI338,0),2)</f>
        <v>0</v>
      </c>
      <c r="AF338" s="29">
        <f>ROUND(IF(AQ338="2",BH338,0),2)</f>
        <v>0</v>
      </c>
      <c r="AG338" s="29">
        <f>ROUND(IF(AQ338="2",BI338,0),2)</f>
        <v>0</v>
      </c>
      <c r="AH338" s="29">
        <f>ROUND(IF(AQ338="0",BJ338,0),2)</f>
        <v>0</v>
      </c>
      <c r="AI338" s="12" t="s">
        <v>465</v>
      </c>
      <c r="AJ338" s="29">
        <f>IF(AN338=0,L338,0)</f>
        <v>0</v>
      </c>
      <c r="AK338" s="29">
        <f>IF(AN338=12,L338,0)</f>
        <v>0</v>
      </c>
      <c r="AL338" s="29">
        <f>IF(AN338=21,L338,0)</f>
        <v>0</v>
      </c>
      <c r="AN338" s="29">
        <v>21</v>
      </c>
      <c r="AO338" s="29">
        <f>H338*0</f>
        <v>0</v>
      </c>
      <c r="AP338" s="29">
        <f>H338*(1-0)</f>
        <v>0</v>
      </c>
      <c r="AQ338" s="31" t="s">
        <v>57</v>
      </c>
      <c r="AV338" s="29">
        <f>ROUND(AW338+AX338,2)</f>
        <v>0</v>
      </c>
      <c r="AW338" s="29">
        <f>ROUND(G338*AO338,2)</f>
        <v>0</v>
      </c>
      <c r="AX338" s="29">
        <f>ROUND(G338*AP338,2)</f>
        <v>0</v>
      </c>
      <c r="AY338" s="31" t="s">
        <v>491</v>
      </c>
      <c r="AZ338" s="31" t="s">
        <v>492</v>
      </c>
      <c r="BA338" s="12" t="s">
        <v>474</v>
      </c>
      <c r="BC338" s="29">
        <f>AW338+AX338</f>
        <v>0</v>
      </c>
      <c r="BD338" s="29">
        <f>H338/(100-BE338)*100</f>
        <v>0</v>
      </c>
      <c r="BE338" s="29">
        <v>0</v>
      </c>
      <c r="BF338" s="29">
        <f>O338</f>
        <v>0</v>
      </c>
      <c r="BH338" s="29">
        <f>G338*AO338</f>
        <v>0</v>
      </c>
      <c r="BI338" s="29">
        <f>G338*AP338</f>
        <v>0</v>
      </c>
      <c r="BJ338" s="29">
        <f>G338*H338</f>
        <v>0</v>
      </c>
      <c r="BK338" s="31" t="s">
        <v>96</v>
      </c>
      <c r="BL338" s="29"/>
      <c r="BW338" s="29">
        <f>I338</f>
        <v>21</v>
      </c>
      <c r="BX338" s="4" t="s">
        <v>495</v>
      </c>
    </row>
    <row r="339" spans="1:76" ht="14.4" x14ac:dyDescent="0.3">
      <c r="A339" s="32"/>
      <c r="D339" s="33" t="s">
        <v>57</v>
      </c>
      <c r="E339" s="33" t="s">
        <v>52</v>
      </c>
      <c r="G339" s="34">
        <v>1</v>
      </c>
      <c r="P339" s="35"/>
    </row>
    <row r="340" spans="1:76" ht="14.4" x14ac:dyDescent="0.3">
      <c r="A340" s="2" t="s">
        <v>496</v>
      </c>
      <c r="B340" s="3" t="s">
        <v>465</v>
      </c>
      <c r="C340" s="3" t="s">
        <v>497</v>
      </c>
      <c r="D340" s="104" t="s">
        <v>498</v>
      </c>
      <c r="E340" s="101"/>
      <c r="F340" s="3" t="s">
        <v>490</v>
      </c>
      <c r="G340" s="29">
        <v>1</v>
      </c>
      <c r="H340" s="94"/>
      <c r="I340" s="30">
        <v>21</v>
      </c>
      <c r="J340" s="29">
        <f>ROUND(G340*AO340,2)</f>
        <v>0</v>
      </c>
      <c r="K340" s="29">
        <f>ROUND(G340*AP340,2)</f>
        <v>0</v>
      </c>
      <c r="L340" s="29">
        <f>ROUND(G340*H340,2)</f>
        <v>0</v>
      </c>
      <c r="M340" s="29">
        <f>L340*(1+BW340/100)</f>
        <v>0</v>
      </c>
      <c r="N340" s="29">
        <v>0</v>
      </c>
      <c r="O340" s="29">
        <f>G340*N340</f>
        <v>0</v>
      </c>
      <c r="P340" s="74"/>
      <c r="Z340" s="29">
        <f>ROUND(IF(AQ340="5",BJ340,0),2)</f>
        <v>0</v>
      </c>
      <c r="AB340" s="29">
        <f>ROUND(IF(AQ340="1",BH340,0),2)</f>
        <v>0</v>
      </c>
      <c r="AC340" s="29">
        <f>ROUND(IF(AQ340="1",BI340,0),2)</f>
        <v>0</v>
      </c>
      <c r="AD340" s="29">
        <f>ROUND(IF(AQ340="7",BH340,0),2)</f>
        <v>0</v>
      </c>
      <c r="AE340" s="29">
        <f>ROUND(IF(AQ340="7",BI340,0),2)</f>
        <v>0</v>
      </c>
      <c r="AF340" s="29">
        <f>ROUND(IF(AQ340="2",BH340,0),2)</f>
        <v>0</v>
      </c>
      <c r="AG340" s="29">
        <f>ROUND(IF(AQ340="2",BI340,0),2)</f>
        <v>0</v>
      </c>
      <c r="AH340" s="29">
        <f>ROUND(IF(AQ340="0",BJ340,0),2)</f>
        <v>0</v>
      </c>
      <c r="AI340" s="12" t="s">
        <v>465</v>
      </c>
      <c r="AJ340" s="29">
        <f>IF(AN340=0,L340,0)</f>
        <v>0</v>
      </c>
      <c r="AK340" s="29">
        <f>IF(AN340=12,L340,0)</f>
        <v>0</v>
      </c>
      <c r="AL340" s="29">
        <f>IF(AN340=21,L340,0)</f>
        <v>0</v>
      </c>
      <c r="AN340" s="29">
        <v>21</v>
      </c>
      <c r="AO340" s="29">
        <f>H340*0</f>
        <v>0</v>
      </c>
      <c r="AP340" s="29">
        <f>H340*(1-0)</f>
        <v>0</v>
      </c>
      <c r="AQ340" s="31" t="s">
        <v>57</v>
      </c>
      <c r="AV340" s="29">
        <f>ROUND(AW340+AX340,2)</f>
        <v>0</v>
      </c>
      <c r="AW340" s="29">
        <f>ROUND(G340*AO340,2)</f>
        <v>0</v>
      </c>
      <c r="AX340" s="29">
        <f>ROUND(G340*AP340,2)</f>
        <v>0</v>
      </c>
      <c r="AY340" s="31" t="s">
        <v>491</v>
      </c>
      <c r="AZ340" s="31" t="s">
        <v>492</v>
      </c>
      <c r="BA340" s="12" t="s">
        <v>474</v>
      </c>
      <c r="BC340" s="29">
        <f>AW340+AX340</f>
        <v>0</v>
      </c>
      <c r="BD340" s="29">
        <f>H340/(100-BE340)*100</f>
        <v>0</v>
      </c>
      <c r="BE340" s="29">
        <v>0</v>
      </c>
      <c r="BF340" s="29">
        <f>O340</f>
        <v>0</v>
      </c>
      <c r="BH340" s="29">
        <f>G340*AO340</f>
        <v>0</v>
      </c>
      <c r="BI340" s="29">
        <f>G340*AP340</f>
        <v>0</v>
      </c>
      <c r="BJ340" s="29">
        <f>G340*H340</f>
        <v>0</v>
      </c>
      <c r="BK340" s="31" t="s">
        <v>96</v>
      </c>
      <c r="BL340" s="29"/>
      <c r="BW340" s="29">
        <f>I340</f>
        <v>21</v>
      </c>
      <c r="BX340" s="4" t="s">
        <v>498</v>
      </c>
    </row>
    <row r="341" spans="1:76" ht="14.4" x14ac:dyDescent="0.3">
      <c r="A341" s="32"/>
      <c r="D341" s="33" t="s">
        <v>57</v>
      </c>
      <c r="E341" s="33" t="s">
        <v>52</v>
      </c>
      <c r="G341" s="34">
        <v>1</v>
      </c>
      <c r="P341" s="35"/>
    </row>
    <row r="342" spans="1:76" ht="26.4" x14ac:dyDescent="0.3">
      <c r="A342" s="2" t="s">
        <v>499</v>
      </c>
      <c r="B342" s="3" t="s">
        <v>465</v>
      </c>
      <c r="C342" s="3" t="s">
        <v>500</v>
      </c>
      <c r="D342" s="104" t="s">
        <v>501</v>
      </c>
      <c r="E342" s="101"/>
      <c r="F342" s="3" t="s">
        <v>490</v>
      </c>
      <c r="G342" s="29">
        <v>1</v>
      </c>
      <c r="H342" s="94"/>
      <c r="I342" s="30">
        <v>21</v>
      </c>
      <c r="J342" s="29">
        <f>ROUND(G342*AO342,2)</f>
        <v>0</v>
      </c>
      <c r="K342" s="29">
        <f>ROUND(G342*AP342,2)</f>
        <v>0</v>
      </c>
      <c r="L342" s="29">
        <f>ROUND(G342*H342,2)</f>
        <v>0</v>
      </c>
      <c r="M342" s="29">
        <f>L342*(1+BW342/100)</f>
        <v>0</v>
      </c>
      <c r="N342" s="29">
        <v>0</v>
      </c>
      <c r="O342" s="29">
        <f>G342*N342</f>
        <v>0</v>
      </c>
      <c r="P342" s="74"/>
      <c r="Z342" s="29">
        <f>ROUND(IF(AQ342="5",BJ342,0),2)</f>
        <v>0</v>
      </c>
      <c r="AB342" s="29">
        <f>ROUND(IF(AQ342="1",BH342,0),2)</f>
        <v>0</v>
      </c>
      <c r="AC342" s="29">
        <f>ROUND(IF(AQ342="1",BI342,0),2)</f>
        <v>0</v>
      </c>
      <c r="AD342" s="29">
        <f>ROUND(IF(AQ342="7",BH342,0),2)</f>
        <v>0</v>
      </c>
      <c r="AE342" s="29">
        <f>ROUND(IF(AQ342="7",BI342,0),2)</f>
        <v>0</v>
      </c>
      <c r="AF342" s="29">
        <f>ROUND(IF(AQ342="2",BH342,0),2)</f>
        <v>0</v>
      </c>
      <c r="AG342" s="29">
        <f>ROUND(IF(AQ342="2",BI342,0),2)</f>
        <v>0</v>
      </c>
      <c r="AH342" s="29">
        <f>ROUND(IF(AQ342="0",BJ342,0),2)</f>
        <v>0</v>
      </c>
      <c r="AI342" s="12" t="s">
        <v>465</v>
      </c>
      <c r="AJ342" s="29">
        <f>IF(AN342=0,L342,0)</f>
        <v>0</v>
      </c>
      <c r="AK342" s="29">
        <f>IF(AN342=12,L342,0)</f>
        <v>0</v>
      </c>
      <c r="AL342" s="29">
        <f>IF(AN342=21,L342,0)</f>
        <v>0</v>
      </c>
      <c r="AN342" s="29">
        <v>21</v>
      </c>
      <c r="AO342" s="29">
        <f>H342*0</f>
        <v>0</v>
      </c>
      <c r="AP342" s="29">
        <f>H342*(1-0)</f>
        <v>0</v>
      </c>
      <c r="AQ342" s="31" t="s">
        <v>57</v>
      </c>
      <c r="AV342" s="29">
        <f>ROUND(AW342+AX342,2)</f>
        <v>0</v>
      </c>
      <c r="AW342" s="29">
        <f>ROUND(G342*AO342,2)</f>
        <v>0</v>
      </c>
      <c r="AX342" s="29">
        <f>ROUND(G342*AP342,2)</f>
        <v>0</v>
      </c>
      <c r="AY342" s="31" t="s">
        <v>491</v>
      </c>
      <c r="AZ342" s="31" t="s">
        <v>492</v>
      </c>
      <c r="BA342" s="12" t="s">
        <v>474</v>
      </c>
      <c r="BC342" s="29">
        <f>AW342+AX342</f>
        <v>0</v>
      </c>
      <c r="BD342" s="29">
        <f>H342/(100-BE342)*100</f>
        <v>0</v>
      </c>
      <c r="BE342" s="29">
        <v>0</v>
      </c>
      <c r="BF342" s="29">
        <f>O342</f>
        <v>0</v>
      </c>
      <c r="BH342" s="29">
        <f>G342*AO342</f>
        <v>0</v>
      </c>
      <c r="BI342" s="29">
        <f>G342*AP342</f>
        <v>0</v>
      </c>
      <c r="BJ342" s="29">
        <f>G342*H342</f>
        <v>0</v>
      </c>
      <c r="BK342" s="31" t="s">
        <v>96</v>
      </c>
      <c r="BL342" s="29"/>
      <c r="BW342" s="29">
        <f>I342</f>
        <v>21</v>
      </c>
      <c r="BX342" s="4" t="s">
        <v>501</v>
      </c>
    </row>
    <row r="343" spans="1:76" ht="14.4" x14ac:dyDescent="0.3">
      <c r="A343" s="32"/>
      <c r="D343" s="33" t="s">
        <v>57</v>
      </c>
      <c r="E343" s="33" t="s">
        <v>52</v>
      </c>
      <c r="G343" s="34">
        <v>1</v>
      </c>
      <c r="P343" s="35"/>
    </row>
    <row r="344" spans="1:76" ht="14.4" x14ac:dyDescent="0.3">
      <c r="A344" s="2" t="s">
        <v>502</v>
      </c>
      <c r="B344" s="3" t="s">
        <v>465</v>
      </c>
      <c r="C344" s="3" t="s">
        <v>503</v>
      </c>
      <c r="D344" s="104" t="s">
        <v>504</v>
      </c>
      <c r="E344" s="101"/>
      <c r="F344" s="3" t="s">
        <v>505</v>
      </c>
      <c r="G344" s="29">
        <v>1</v>
      </c>
      <c r="H344" s="94"/>
      <c r="I344" s="30">
        <v>21</v>
      </c>
      <c r="J344" s="29">
        <f>ROUND(G344*AO344,2)</f>
        <v>0</v>
      </c>
      <c r="K344" s="29">
        <f>ROUND(G344*AP344,2)</f>
        <v>0</v>
      </c>
      <c r="L344" s="29">
        <f>ROUND(G344*H344,2)</f>
        <v>0</v>
      </c>
      <c r="M344" s="29">
        <f>L344*(1+BW344/100)</f>
        <v>0</v>
      </c>
      <c r="N344" s="29">
        <v>0</v>
      </c>
      <c r="O344" s="29">
        <f>G344*N344</f>
        <v>0</v>
      </c>
      <c r="P344" s="74"/>
      <c r="Z344" s="29">
        <f>ROUND(IF(AQ344="5",BJ344,0),2)</f>
        <v>0</v>
      </c>
      <c r="AB344" s="29">
        <f>ROUND(IF(AQ344="1",BH344,0),2)</f>
        <v>0</v>
      </c>
      <c r="AC344" s="29">
        <f>ROUND(IF(AQ344="1",BI344,0),2)</f>
        <v>0</v>
      </c>
      <c r="AD344" s="29">
        <f>ROUND(IF(AQ344="7",BH344,0),2)</f>
        <v>0</v>
      </c>
      <c r="AE344" s="29">
        <f>ROUND(IF(AQ344="7",BI344,0),2)</f>
        <v>0</v>
      </c>
      <c r="AF344" s="29">
        <f>ROUND(IF(AQ344="2",BH344,0),2)</f>
        <v>0</v>
      </c>
      <c r="AG344" s="29">
        <f>ROUND(IF(AQ344="2",BI344,0),2)</f>
        <v>0</v>
      </c>
      <c r="AH344" s="29">
        <f>ROUND(IF(AQ344="0",BJ344,0),2)</f>
        <v>0</v>
      </c>
      <c r="AI344" s="12" t="s">
        <v>465</v>
      </c>
      <c r="AJ344" s="29">
        <f>IF(AN344=0,L344,0)</f>
        <v>0</v>
      </c>
      <c r="AK344" s="29">
        <f>IF(AN344=12,L344,0)</f>
        <v>0</v>
      </c>
      <c r="AL344" s="29">
        <f>IF(AN344=21,L344,0)</f>
        <v>0</v>
      </c>
      <c r="AN344" s="29">
        <v>21</v>
      </c>
      <c r="AO344" s="29">
        <f>H344*0</f>
        <v>0</v>
      </c>
      <c r="AP344" s="29">
        <f>H344*(1-0)</f>
        <v>0</v>
      </c>
      <c r="AQ344" s="31" t="s">
        <v>57</v>
      </c>
      <c r="AV344" s="29">
        <f>ROUND(AW344+AX344,2)</f>
        <v>0</v>
      </c>
      <c r="AW344" s="29">
        <f>ROUND(G344*AO344,2)</f>
        <v>0</v>
      </c>
      <c r="AX344" s="29">
        <f>ROUND(G344*AP344,2)</f>
        <v>0</v>
      </c>
      <c r="AY344" s="31" t="s">
        <v>491</v>
      </c>
      <c r="AZ344" s="31" t="s">
        <v>492</v>
      </c>
      <c r="BA344" s="12" t="s">
        <v>474</v>
      </c>
      <c r="BC344" s="29">
        <f>AW344+AX344</f>
        <v>0</v>
      </c>
      <c r="BD344" s="29">
        <f>H344/(100-BE344)*100</f>
        <v>0</v>
      </c>
      <c r="BE344" s="29">
        <v>0</v>
      </c>
      <c r="BF344" s="29">
        <f>O344</f>
        <v>0</v>
      </c>
      <c r="BH344" s="29">
        <f>G344*AO344</f>
        <v>0</v>
      </c>
      <c r="BI344" s="29">
        <f>G344*AP344</f>
        <v>0</v>
      </c>
      <c r="BJ344" s="29">
        <f>G344*H344</f>
        <v>0</v>
      </c>
      <c r="BK344" s="31" t="s">
        <v>96</v>
      </c>
      <c r="BL344" s="29"/>
      <c r="BW344" s="29">
        <f>I344</f>
        <v>21</v>
      </c>
      <c r="BX344" s="4" t="s">
        <v>504</v>
      </c>
    </row>
    <row r="345" spans="1:76" ht="14.4" x14ac:dyDescent="0.3">
      <c r="A345" s="32"/>
      <c r="D345" s="33" t="s">
        <v>57</v>
      </c>
      <c r="E345" s="33" t="s">
        <v>52</v>
      </c>
      <c r="G345" s="34">
        <v>1</v>
      </c>
      <c r="P345" s="35"/>
    </row>
    <row r="346" spans="1:76" ht="26.4" x14ac:dyDescent="0.3">
      <c r="A346" s="2" t="s">
        <v>506</v>
      </c>
      <c r="B346" s="3" t="s">
        <v>465</v>
      </c>
      <c r="C346" s="3" t="s">
        <v>497</v>
      </c>
      <c r="D346" s="104" t="s">
        <v>507</v>
      </c>
      <c r="E346" s="101"/>
      <c r="F346" s="3" t="s">
        <v>490</v>
      </c>
      <c r="G346" s="29">
        <v>1</v>
      </c>
      <c r="H346" s="94"/>
      <c r="I346" s="30">
        <v>21</v>
      </c>
      <c r="J346" s="29">
        <f>ROUND(G346*AO346,2)</f>
        <v>0</v>
      </c>
      <c r="K346" s="29">
        <f>ROUND(G346*AP346,2)</f>
        <v>0</v>
      </c>
      <c r="L346" s="29">
        <f>ROUND(G346*H346,2)</f>
        <v>0</v>
      </c>
      <c r="M346" s="29">
        <f>L346*(1+BW346/100)</f>
        <v>0</v>
      </c>
      <c r="N346" s="29">
        <v>0</v>
      </c>
      <c r="O346" s="29">
        <f>G346*N346</f>
        <v>0</v>
      </c>
      <c r="P346" s="74"/>
      <c r="Z346" s="29">
        <f>ROUND(IF(AQ346="5",BJ346,0),2)</f>
        <v>0</v>
      </c>
      <c r="AB346" s="29">
        <f>ROUND(IF(AQ346="1",BH346,0),2)</f>
        <v>0</v>
      </c>
      <c r="AC346" s="29">
        <f>ROUND(IF(AQ346="1",BI346,0),2)</f>
        <v>0</v>
      </c>
      <c r="AD346" s="29">
        <f>ROUND(IF(AQ346="7",BH346,0),2)</f>
        <v>0</v>
      </c>
      <c r="AE346" s="29">
        <f>ROUND(IF(AQ346="7",BI346,0),2)</f>
        <v>0</v>
      </c>
      <c r="AF346" s="29">
        <f>ROUND(IF(AQ346="2",BH346,0),2)</f>
        <v>0</v>
      </c>
      <c r="AG346" s="29">
        <f>ROUND(IF(AQ346="2",BI346,0),2)</f>
        <v>0</v>
      </c>
      <c r="AH346" s="29">
        <f>ROUND(IF(AQ346="0",BJ346,0),2)</f>
        <v>0</v>
      </c>
      <c r="AI346" s="12" t="s">
        <v>465</v>
      </c>
      <c r="AJ346" s="29">
        <f>IF(AN346=0,L346,0)</f>
        <v>0</v>
      </c>
      <c r="AK346" s="29">
        <f>IF(AN346=12,L346,0)</f>
        <v>0</v>
      </c>
      <c r="AL346" s="29">
        <f>IF(AN346=21,L346,0)</f>
        <v>0</v>
      </c>
      <c r="AN346" s="29">
        <v>21</v>
      </c>
      <c r="AO346" s="29">
        <f>H346*0</f>
        <v>0</v>
      </c>
      <c r="AP346" s="29">
        <f>H346*(1-0)</f>
        <v>0</v>
      </c>
      <c r="AQ346" s="31" t="s">
        <v>57</v>
      </c>
      <c r="AV346" s="29">
        <f>ROUND(AW346+AX346,2)</f>
        <v>0</v>
      </c>
      <c r="AW346" s="29">
        <f>ROUND(G346*AO346,2)</f>
        <v>0</v>
      </c>
      <c r="AX346" s="29">
        <f>ROUND(G346*AP346,2)</f>
        <v>0</v>
      </c>
      <c r="AY346" s="31" t="s">
        <v>491</v>
      </c>
      <c r="AZ346" s="31" t="s">
        <v>492</v>
      </c>
      <c r="BA346" s="12" t="s">
        <v>474</v>
      </c>
      <c r="BC346" s="29">
        <f>AW346+AX346</f>
        <v>0</v>
      </c>
      <c r="BD346" s="29">
        <f>H346/(100-BE346)*100</f>
        <v>0</v>
      </c>
      <c r="BE346" s="29">
        <v>0</v>
      </c>
      <c r="BF346" s="29">
        <f>O346</f>
        <v>0</v>
      </c>
      <c r="BH346" s="29">
        <f>G346*AO346</f>
        <v>0</v>
      </c>
      <c r="BI346" s="29">
        <f>G346*AP346</f>
        <v>0</v>
      </c>
      <c r="BJ346" s="29">
        <f>G346*H346</f>
        <v>0</v>
      </c>
      <c r="BK346" s="31" t="s">
        <v>96</v>
      </c>
      <c r="BL346" s="29"/>
      <c r="BW346" s="29">
        <f>I346</f>
        <v>21</v>
      </c>
      <c r="BX346" s="4" t="s">
        <v>507</v>
      </c>
    </row>
    <row r="347" spans="1:76" ht="14.4" x14ac:dyDescent="0.3">
      <c r="A347" s="32"/>
      <c r="D347" s="33" t="s">
        <v>57</v>
      </c>
      <c r="E347" s="33" t="s">
        <v>52</v>
      </c>
      <c r="G347" s="34">
        <v>1</v>
      </c>
      <c r="P347" s="35"/>
    </row>
    <row r="348" spans="1:76" ht="14.4" x14ac:dyDescent="0.3">
      <c r="A348" s="2" t="s">
        <v>508</v>
      </c>
      <c r="B348" s="3" t="s">
        <v>465</v>
      </c>
      <c r="C348" s="3" t="s">
        <v>503</v>
      </c>
      <c r="D348" s="104" t="s">
        <v>509</v>
      </c>
      <c r="E348" s="101"/>
      <c r="F348" s="3" t="s">
        <v>490</v>
      </c>
      <c r="G348" s="29">
        <v>1</v>
      </c>
      <c r="H348" s="94"/>
      <c r="I348" s="30">
        <v>21</v>
      </c>
      <c r="J348" s="29">
        <f>ROUND(G348*AO348,2)</f>
        <v>0</v>
      </c>
      <c r="K348" s="29">
        <f>ROUND(G348*AP348,2)</f>
        <v>0</v>
      </c>
      <c r="L348" s="29">
        <f>ROUND(G348*H348,2)</f>
        <v>0</v>
      </c>
      <c r="M348" s="29">
        <f>L348*(1+BW348/100)</f>
        <v>0</v>
      </c>
      <c r="N348" s="29">
        <v>0</v>
      </c>
      <c r="O348" s="29">
        <f>G348*N348</f>
        <v>0</v>
      </c>
      <c r="P348" s="74"/>
      <c r="Z348" s="29">
        <f>ROUND(IF(AQ348="5",BJ348,0),2)</f>
        <v>0</v>
      </c>
      <c r="AB348" s="29">
        <f>ROUND(IF(AQ348="1",BH348,0),2)</f>
        <v>0</v>
      </c>
      <c r="AC348" s="29">
        <f>ROUND(IF(AQ348="1",BI348,0),2)</f>
        <v>0</v>
      </c>
      <c r="AD348" s="29">
        <f>ROUND(IF(AQ348="7",BH348,0),2)</f>
        <v>0</v>
      </c>
      <c r="AE348" s="29">
        <f>ROUND(IF(AQ348="7",BI348,0),2)</f>
        <v>0</v>
      </c>
      <c r="AF348" s="29">
        <f>ROUND(IF(AQ348="2",BH348,0),2)</f>
        <v>0</v>
      </c>
      <c r="AG348" s="29">
        <f>ROUND(IF(AQ348="2",BI348,0),2)</f>
        <v>0</v>
      </c>
      <c r="AH348" s="29">
        <f>ROUND(IF(AQ348="0",BJ348,0),2)</f>
        <v>0</v>
      </c>
      <c r="AI348" s="12" t="s">
        <v>465</v>
      </c>
      <c r="AJ348" s="29">
        <f>IF(AN348=0,L348,0)</f>
        <v>0</v>
      </c>
      <c r="AK348" s="29">
        <f>IF(AN348=12,L348,0)</f>
        <v>0</v>
      </c>
      <c r="AL348" s="29">
        <f>IF(AN348=21,L348,0)</f>
        <v>0</v>
      </c>
      <c r="AN348" s="29">
        <v>21</v>
      </c>
      <c r="AO348" s="29">
        <f>H348*0</f>
        <v>0</v>
      </c>
      <c r="AP348" s="29">
        <f>H348*(1-0)</f>
        <v>0</v>
      </c>
      <c r="AQ348" s="31" t="s">
        <v>57</v>
      </c>
      <c r="AV348" s="29">
        <f>ROUND(AW348+AX348,2)</f>
        <v>0</v>
      </c>
      <c r="AW348" s="29">
        <f>ROUND(G348*AO348,2)</f>
        <v>0</v>
      </c>
      <c r="AX348" s="29">
        <f>ROUND(G348*AP348,2)</f>
        <v>0</v>
      </c>
      <c r="AY348" s="31" t="s">
        <v>491</v>
      </c>
      <c r="AZ348" s="31" t="s">
        <v>492</v>
      </c>
      <c r="BA348" s="12" t="s">
        <v>474</v>
      </c>
      <c r="BC348" s="29">
        <f>AW348+AX348</f>
        <v>0</v>
      </c>
      <c r="BD348" s="29">
        <f>H348/(100-BE348)*100</f>
        <v>0</v>
      </c>
      <c r="BE348" s="29">
        <v>0</v>
      </c>
      <c r="BF348" s="29">
        <f>O348</f>
        <v>0</v>
      </c>
      <c r="BH348" s="29">
        <f>G348*AO348</f>
        <v>0</v>
      </c>
      <c r="BI348" s="29">
        <f>G348*AP348</f>
        <v>0</v>
      </c>
      <c r="BJ348" s="29">
        <f>G348*H348</f>
        <v>0</v>
      </c>
      <c r="BK348" s="31" t="s">
        <v>96</v>
      </c>
      <c r="BL348" s="29"/>
      <c r="BW348" s="29">
        <f>I348</f>
        <v>21</v>
      </c>
      <c r="BX348" s="4" t="s">
        <v>509</v>
      </c>
    </row>
    <row r="349" spans="1:76" ht="14.4" x14ac:dyDescent="0.3">
      <c r="A349" s="36"/>
      <c r="B349" s="37"/>
      <c r="C349" s="37"/>
      <c r="D349" s="38" t="s">
        <v>57</v>
      </c>
      <c r="E349" s="38" t="s">
        <v>52</v>
      </c>
      <c r="F349" s="37"/>
      <c r="G349" s="39">
        <v>1</v>
      </c>
      <c r="H349" s="37"/>
      <c r="I349" s="37"/>
      <c r="J349" s="37"/>
      <c r="K349" s="37"/>
      <c r="L349" s="37"/>
      <c r="M349" s="37"/>
      <c r="N349" s="37"/>
      <c r="O349" s="37"/>
      <c r="P349" s="40"/>
    </row>
    <row r="350" spans="1:76" ht="14.4" x14ac:dyDescent="0.3">
      <c r="J350" s="167" t="s">
        <v>510</v>
      </c>
      <c r="K350" s="167"/>
      <c r="L350" s="42">
        <f>ROUND(L13+L48+L52+L191+L194+L328+L335,2)</f>
        <v>0</v>
      </c>
      <c r="M350" s="42">
        <f>ROUND(M13+M48+M52+M191+M194+M328+M335,2)</f>
        <v>0</v>
      </c>
    </row>
    <row r="351" spans="1:76" ht="14.4" x14ac:dyDescent="0.3">
      <c r="A351" s="43" t="s">
        <v>511</v>
      </c>
    </row>
    <row r="352" spans="1:76" ht="12.75" customHeight="1" x14ac:dyDescent="0.3">
      <c r="A352" s="104" t="s">
        <v>52</v>
      </c>
      <c r="B352" s="101"/>
      <c r="C352" s="101"/>
      <c r="D352" s="101"/>
      <c r="E352" s="101"/>
      <c r="F352" s="101"/>
      <c r="G352" s="101"/>
      <c r="H352" s="101"/>
      <c r="I352" s="101"/>
      <c r="J352" s="101"/>
      <c r="K352" s="101"/>
      <c r="L352" s="101"/>
      <c r="M352" s="101"/>
      <c r="N352" s="101"/>
      <c r="O352" s="101"/>
      <c r="P352" s="101"/>
    </row>
  </sheetData>
  <sheetProtection algorithmName="SHA-512" hashValue="jx6sWcakYb9LuH5KrsgitcqX14Gjj24oqZ9Qw+GD5ftoUKBR3YNDsVt9UqzlKniwt1ojMwiGGOfI2ugSAwaoyw==" saltValue="nLr2JkpIPdP7ANU5CMjszQ==" spinCount="100000" sheet="1" objects="1" scenarios="1"/>
  <mergeCells count="212">
    <mergeCell ref="A352:P352"/>
    <mergeCell ref="D342:E342"/>
    <mergeCell ref="D344:E344"/>
    <mergeCell ref="D346:E346"/>
    <mergeCell ref="D348:E348"/>
    <mergeCell ref="J350:K350"/>
    <mergeCell ref="D333:E333"/>
    <mergeCell ref="D335:E335"/>
    <mergeCell ref="D336:E336"/>
    <mergeCell ref="D338:E338"/>
    <mergeCell ref="D340:E340"/>
    <mergeCell ref="D325:E325"/>
    <mergeCell ref="D327:E327"/>
    <mergeCell ref="D328:E328"/>
    <mergeCell ref="D329:E329"/>
    <mergeCell ref="D331:E331"/>
    <mergeCell ref="D315:E315"/>
    <mergeCell ref="D317:E317"/>
    <mergeCell ref="D319:E319"/>
    <mergeCell ref="D321:E321"/>
    <mergeCell ref="D323:E323"/>
    <mergeCell ref="D305:E305"/>
    <mergeCell ref="D307:E307"/>
    <mergeCell ref="D309:E309"/>
    <mergeCell ref="D311:E311"/>
    <mergeCell ref="D313:E313"/>
    <mergeCell ref="D295:E295"/>
    <mergeCell ref="D297:E297"/>
    <mergeCell ref="D299:E299"/>
    <mergeCell ref="D301:E301"/>
    <mergeCell ref="D303:E303"/>
    <mergeCell ref="D285:E285"/>
    <mergeCell ref="D287:E287"/>
    <mergeCell ref="D289:E289"/>
    <mergeCell ref="D291:E291"/>
    <mergeCell ref="D293:E293"/>
    <mergeCell ref="D275:E275"/>
    <mergeCell ref="D277:E277"/>
    <mergeCell ref="D279:E279"/>
    <mergeCell ref="D281:E281"/>
    <mergeCell ref="D283:E283"/>
    <mergeCell ref="D265:E265"/>
    <mergeCell ref="D267:E267"/>
    <mergeCell ref="D269:E269"/>
    <mergeCell ref="D271:E271"/>
    <mergeCell ref="D273:E273"/>
    <mergeCell ref="D255:E255"/>
    <mergeCell ref="D257:E257"/>
    <mergeCell ref="D259:E259"/>
    <mergeCell ref="D261:E261"/>
    <mergeCell ref="D263:E263"/>
    <mergeCell ref="D245:E245"/>
    <mergeCell ref="D247:E247"/>
    <mergeCell ref="D249:E249"/>
    <mergeCell ref="D251:E251"/>
    <mergeCell ref="D253:E253"/>
    <mergeCell ref="D235:E235"/>
    <mergeCell ref="D237:E237"/>
    <mergeCell ref="D239:E239"/>
    <mergeCell ref="D241:E241"/>
    <mergeCell ref="D243:E243"/>
    <mergeCell ref="D225:E225"/>
    <mergeCell ref="D227:E227"/>
    <mergeCell ref="D229:E229"/>
    <mergeCell ref="D231:E231"/>
    <mergeCell ref="D233:E233"/>
    <mergeCell ref="D215:E215"/>
    <mergeCell ref="D217:E217"/>
    <mergeCell ref="D219:E219"/>
    <mergeCell ref="D221:E221"/>
    <mergeCell ref="D223:E223"/>
    <mergeCell ref="D205:E205"/>
    <mergeCell ref="D207:E207"/>
    <mergeCell ref="D209:E209"/>
    <mergeCell ref="D211:E211"/>
    <mergeCell ref="D213:E213"/>
    <mergeCell ref="D195:E195"/>
    <mergeCell ref="D197:E197"/>
    <mergeCell ref="D199:E199"/>
    <mergeCell ref="D201:E201"/>
    <mergeCell ref="D203:E203"/>
    <mergeCell ref="D187:E187"/>
    <mergeCell ref="D189:E189"/>
    <mergeCell ref="D191:E191"/>
    <mergeCell ref="D192:E192"/>
    <mergeCell ref="D194:E194"/>
    <mergeCell ref="D177:E177"/>
    <mergeCell ref="D179:E179"/>
    <mergeCell ref="D181:E181"/>
    <mergeCell ref="D183:E183"/>
    <mergeCell ref="D185:E185"/>
    <mergeCell ref="D168:E168"/>
    <mergeCell ref="D170:E170"/>
    <mergeCell ref="D171:E171"/>
    <mergeCell ref="D173:E173"/>
    <mergeCell ref="D175:E175"/>
    <mergeCell ref="D159:E159"/>
    <mergeCell ref="D161:E161"/>
    <mergeCell ref="D163:E163"/>
    <mergeCell ref="D165:E165"/>
    <mergeCell ref="D166:E166"/>
    <mergeCell ref="D150:E150"/>
    <mergeCell ref="D151:E151"/>
    <mergeCell ref="D153:E153"/>
    <mergeCell ref="D155:E155"/>
    <mergeCell ref="D157:E157"/>
    <mergeCell ref="D141:E141"/>
    <mergeCell ref="D143:E143"/>
    <mergeCell ref="D144:E144"/>
    <mergeCell ref="D146:E146"/>
    <mergeCell ref="D148:E148"/>
    <mergeCell ref="D131:E131"/>
    <mergeCell ref="D133:E133"/>
    <mergeCell ref="D135:E135"/>
    <mergeCell ref="D137:E137"/>
    <mergeCell ref="D139:E139"/>
    <mergeCell ref="D121:E121"/>
    <mergeCell ref="D123:E123"/>
    <mergeCell ref="D125:E125"/>
    <mergeCell ref="D127:E127"/>
    <mergeCell ref="D129:E129"/>
    <mergeCell ref="D111:E111"/>
    <mergeCell ref="D113:E113"/>
    <mergeCell ref="D115:E115"/>
    <mergeCell ref="D117:E117"/>
    <mergeCell ref="D119:E119"/>
    <mergeCell ref="D101:E101"/>
    <mergeCell ref="D103:E103"/>
    <mergeCell ref="D105:E105"/>
    <mergeCell ref="D107:E107"/>
    <mergeCell ref="D109:E109"/>
    <mergeCell ref="D92:E92"/>
    <mergeCell ref="D94:E94"/>
    <mergeCell ref="D96:E96"/>
    <mergeCell ref="D98:E98"/>
    <mergeCell ref="D100:E100"/>
    <mergeCell ref="D82:E82"/>
    <mergeCell ref="D84:E84"/>
    <mergeCell ref="D86:E86"/>
    <mergeCell ref="D88:E88"/>
    <mergeCell ref="D90:E90"/>
    <mergeCell ref="D73:E73"/>
    <mergeCell ref="D75:E75"/>
    <mergeCell ref="D77:E77"/>
    <mergeCell ref="D79:E79"/>
    <mergeCell ref="D80:E80"/>
    <mergeCell ref="D64:E64"/>
    <mergeCell ref="D66:E66"/>
    <mergeCell ref="D67:E67"/>
    <mergeCell ref="D69:E69"/>
    <mergeCell ref="D71:E71"/>
    <mergeCell ref="D58:E58"/>
    <mergeCell ref="D59:E59"/>
    <mergeCell ref="D60:E60"/>
    <mergeCell ref="D61:E61"/>
    <mergeCell ref="D62:E62"/>
    <mergeCell ref="D52:E52"/>
    <mergeCell ref="D53:E53"/>
    <mergeCell ref="D54:E54"/>
    <mergeCell ref="D55:E55"/>
    <mergeCell ref="D56:E56"/>
    <mergeCell ref="D44:E44"/>
    <mergeCell ref="D46:E46"/>
    <mergeCell ref="D48:E48"/>
    <mergeCell ref="D49:E49"/>
    <mergeCell ref="D51:E51"/>
    <mergeCell ref="D34:E34"/>
    <mergeCell ref="D36:E36"/>
    <mergeCell ref="D38:E38"/>
    <mergeCell ref="D40:E40"/>
    <mergeCell ref="D42:E42"/>
    <mergeCell ref="D24:E24"/>
    <mergeCell ref="D26:E26"/>
    <mergeCell ref="D28:E28"/>
    <mergeCell ref="D30:E30"/>
    <mergeCell ref="D32:E32"/>
    <mergeCell ref="D14:E14"/>
    <mergeCell ref="D16:E16"/>
    <mergeCell ref="D18:E18"/>
    <mergeCell ref="D20:E20"/>
    <mergeCell ref="D22:E22"/>
    <mergeCell ref="D11:E11"/>
    <mergeCell ref="J10:L10"/>
    <mergeCell ref="N10:O10"/>
    <mergeCell ref="D12:E12"/>
    <mergeCell ref="D13:E13"/>
    <mergeCell ref="J2:P3"/>
    <mergeCell ref="J4:P5"/>
    <mergeCell ref="J6:P7"/>
    <mergeCell ref="J8:P9"/>
    <mergeCell ref="D10:E10"/>
    <mergeCell ref="C8:D9"/>
    <mergeCell ref="F2:G3"/>
    <mergeCell ref="F4:G5"/>
    <mergeCell ref="F6:G7"/>
    <mergeCell ref="F8:G9"/>
    <mergeCell ref="A1:P1"/>
    <mergeCell ref="A2:B3"/>
    <mergeCell ref="A4:B5"/>
    <mergeCell ref="A6:B7"/>
    <mergeCell ref="A8:B9"/>
    <mergeCell ref="E2:E3"/>
    <mergeCell ref="E4:E5"/>
    <mergeCell ref="E6:E7"/>
    <mergeCell ref="E8:E9"/>
    <mergeCell ref="H2:I3"/>
    <mergeCell ref="H4:I5"/>
    <mergeCell ref="H6:I7"/>
    <mergeCell ref="H8:I9"/>
    <mergeCell ref="C2:D3"/>
    <mergeCell ref="C4:D5"/>
    <mergeCell ref="C6:D7"/>
  </mergeCells>
  <pageMargins left="0.393999993801117" right="0.393999993801117" top="0.59100002050399802" bottom="0.59100002050399802" header="0" footer="0"/>
  <pageSetup scale="5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1"/>
  <sheetViews>
    <sheetView workbookViewId="0">
      <pane ySplit="11" topLeftCell="A12" activePane="bottomLeft" state="frozen"/>
      <selection activeCell="F6" sqref="F6:G7"/>
      <selection pane="bottomLeft" activeCell="G6" sqref="G6:G7"/>
    </sheetView>
  </sheetViews>
  <sheetFormatPr defaultColWidth="12.109375" defaultRowHeight="15" customHeight="1" x14ac:dyDescent="0.3"/>
  <cols>
    <col min="1" max="2" width="8.5546875" customWidth="1"/>
    <col min="3" max="3" width="71.44140625" customWidth="1"/>
    <col min="4" max="6" width="27.88671875" customWidth="1"/>
    <col min="7" max="7" width="37.109375" customWidth="1"/>
    <col min="8" max="9" width="0" hidden="1" customWidth="1"/>
  </cols>
  <sheetData>
    <row r="1" spans="1:9" ht="54.75" customHeight="1" x14ac:dyDescent="0.3">
      <c r="A1" s="146" t="s">
        <v>562</v>
      </c>
      <c r="B1" s="97"/>
      <c r="C1" s="97"/>
      <c r="D1" s="97"/>
      <c r="E1" s="97"/>
      <c r="F1" s="97"/>
      <c r="G1" s="97"/>
    </row>
    <row r="2" spans="1:9" ht="14.4" x14ac:dyDescent="0.3">
      <c r="A2" s="98" t="s">
        <v>0</v>
      </c>
      <c r="B2" s="99"/>
      <c r="C2" s="110" t="str">
        <f>'Stavební rozpočet'!C2</f>
        <v>„Modernizace kuchyně ZŠ Drnovice – zpracování projektové dokumentace“</v>
      </c>
      <c r="D2" s="99" t="s">
        <v>2</v>
      </c>
      <c r="E2" s="99"/>
      <c r="F2" s="103" t="s">
        <v>3</v>
      </c>
      <c r="G2" s="168" t="str">
        <f>'Stavební rozpočet'!J2</f>
        <v>Základní škola Drnovice, Drnovice 109, 68304 Drnovice, okres Vyškov</v>
      </c>
    </row>
    <row r="3" spans="1:9" ht="15" customHeight="1" x14ac:dyDescent="0.3">
      <c r="A3" s="100"/>
      <c r="B3" s="101"/>
      <c r="C3" s="112"/>
      <c r="D3" s="101"/>
      <c r="E3" s="101"/>
      <c r="F3" s="101"/>
      <c r="G3" s="108"/>
    </row>
    <row r="4" spans="1:9" ht="14.4" x14ac:dyDescent="0.3">
      <c r="A4" s="102" t="s">
        <v>4</v>
      </c>
      <c r="B4" s="101"/>
      <c r="C4" s="104" t="str">
        <f>'Stavební rozpočet'!C4</f>
        <v>Udržovací práce</v>
      </c>
      <c r="D4" s="101" t="s">
        <v>6</v>
      </c>
      <c r="E4" s="101" t="s">
        <v>7</v>
      </c>
      <c r="F4" s="104" t="s">
        <v>8</v>
      </c>
      <c r="G4" s="114" t="str">
        <f>'Stavební rozpočet'!J4</f>
        <v>GARANT projekt s.r.o.</v>
      </c>
    </row>
    <row r="5" spans="1:9" ht="15" customHeight="1" x14ac:dyDescent="0.3">
      <c r="A5" s="100"/>
      <c r="B5" s="101"/>
      <c r="C5" s="101"/>
      <c r="D5" s="101"/>
      <c r="E5" s="101"/>
      <c r="F5" s="101"/>
      <c r="G5" s="108"/>
    </row>
    <row r="6" spans="1:9" ht="14.4" x14ac:dyDescent="0.3">
      <c r="A6" s="102" t="s">
        <v>9</v>
      </c>
      <c r="B6" s="101"/>
      <c r="C6" s="104" t="str">
        <f>'Stavební rozpočet'!C6</f>
        <v>Drnovice 109, 68304 Drnovice</v>
      </c>
      <c r="D6" s="101" t="s">
        <v>11</v>
      </c>
      <c r="E6" s="101"/>
      <c r="F6" s="104" t="s">
        <v>12</v>
      </c>
      <c r="G6" s="169" t="str">
        <f>'Stavební rozpočet'!J6</f>
        <v> </v>
      </c>
    </row>
    <row r="7" spans="1:9" ht="15" customHeight="1" x14ac:dyDescent="0.3">
      <c r="A7" s="100"/>
      <c r="B7" s="101"/>
      <c r="C7" s="101"/>
      <c r="D7" s="101"/>
      <c r="E7" s="101"/>
      <c r="F7" s="101"/>
      <c r="G7" s="160"/>
    </row>
    <row r="8" spans="1:9" ht="14.4" x14ac:dyDescent="0.3">
      <c r="A8" s="102" t="s">
        <v>17</v>
      </c>
      <c r="B8" s="101"/>
      <c r="C8" s="104"/>
      <c r="D8" s="101" t="s">
        <v>16</v>
      </c>
      <c r="E8" s="101"/>
      <c r="F8" s="101" t="s">
        <v>16</v>
      </c>
      <c r="G8" s="114"/>
    </row>
    <row r="9" spans="1:9" ht="14.4" x14ac:dyDescent="0.3">
      <c r="A9" s="147"/>
      <c r="B9" s="148"/>
      <c r="C9" s="148"/>
      <c r="D9" s="148"/>
      <c r="E9" s="148"/>
      <c r="F9" s="148"/>
      <c r="G9" s="161"/>
    </row>
    <row r="10" spans="1:9" ht="14.4" x14ac:dyDescent="0.3">
      <c r="A10" s="44" t="s">
        <v>19</v>
      </c>
      <c r="B10" s="45" t="s">
        <v>20</v>
      </c>
      <c r="C10" s="46" t="s">
        <v>21</v>
      </c>
      <c r="D10" s="47" t="s">
        <v>512</v>
      </c>
      <c r="E10" s="47" t="s">
        <v>513</v>
      </c>
      <c r="F10" s="47" t="s">
        <v>514</v>
      </c>
      <c r="G10" s="48" t="s">
        <v>515</v>
      </c>
    </row>
    <row r="11" spans="1:9" ht="14.4" x14ac:dyDescent="0.3">
      <c r="A11" s="66" t="s">
        <v>53</v>
      </c>
      <c r="B11" s="67" t="s">
        <v>52</v>
      </c>
      <c r="C11" s="67" t="s">
        <v>54</v>
      </c>
      <c r="D11" s="68">
        <f>ROUND('Stavební rozpočet'!J12,2)</f>
        <v>0</v>
      </c>
      <c r="E11" s="68">
        <f>ROUND('Stavební rozpočet'!K12,2)</f>
        <v>0</v>
      </c>
      <c r="F11" s="68">
        <f>ROUND('Stavební rozpočet'!L12,2)</f>
        <v>0</v>
      </c>
      <c r="G11" s="69">
        <f>'Stavební rozpočet'!O12</f>
        <v>0.29249999999999993</v>
      </c>
      <c r="H11" s="49" t="s">
        <v>516</v>
      </c>
      <c r="I11" s="29">
        <f t="shared" ref="I11:I20" si="0">IF(H11="F",0,F11)</f>
        <v>0</v>
      </c>
    </row>
    <row r="12" spans="1:9" ht="14.4" x14ac:dyDescent="0.3">
      <c r="A12" s="2" t="s">
        <v>53</v>
      </c>
      <c r="B12" s="3" t="s">
        <v>55</v>
      </c>
      <c r="C12" s="3" t="s">
        <v>56</v>
      </c>
      <c r="D12" s="29">
        <f>ROUND('Stavební rozpočet'!J13,2)</f>
        <v>0</v>
      </c>
      <c r="E12" s="29">
        <f>ROUND('Stavební rozpočet'!K13,2)</f>
        <v>0</v>
      </c>
      <c r="F12" s="29">
        <f>ROUND('Stavební rozpočet'!L13,2)</f>
        <v>0</v>
      </c>
      <c r="G12" s="50">
        <f>'Stavební rozpočet'!O13</f>
        <v>0.29249999999999993</v>
      </c>
      <c r="H12" s="49" t="s">
        <v>517</v>
      </c>
      <c r="I12" s="29">
        <f t="shared" si="0"/>
        <v>0</v>
      </c>
    </row>
    <row r="13" spans="1:9" ht="14.4" x14ac:dyDescent="0.3">
      <c r="A13" s="2" t="s">
        <v>53</v>
      </c>
      <c r="B13" s="3" t="s">
        <v>101</v>
      </c>
      <c r="C13" s="3" t="s">
        <v>102</v>
      </c>
      <c r="D13" s="29">
        <f>ROUND('Stavební rozpočet'!J48,2)</f>
        <v>0</v>
      </c>
      <c r="E13" s="29">
        <f>ROUND('Stavební rozpočet'!K48,2)</f>
        <v>0</v>
      </c>
      <c r="F13" s="29">
        <f>ROUND('Stavební rozpočet'!L48,2)</f>
        <v>0</v>
      </c>
      <c r="G13" s="50">
        <f>'Stavební rozpočet'!O48</f>
        <v>0</v>
      </c>
      <c r="H13" s="49" t="s">
        <v>517</v>
      </c>
      <c r="I13" s="29">
        <f t="shared" si="0"/>
        <v>0</v>
      </c>
    </row>
    <row r="14" spans="1:9" ht="14.4" x14ac:dyDescent="0.3">
      <c r="A14" s="70" t="s">
        <v>110</v>
      </c>
      <c r="B14" s="71" t="s">
        <v>52</v>
      </c>
      <c r="C14" s="71" t="s">
        <v>111</v>
      </c>
      <c r="D14" s="72">
        <f>ROUND('Stavební rozpočet'!J51,2)</f>
        <v>0</v>
      </c>
      <c r="E14" s="72">
        <f>ROUND('Stavební rozpočet'!K51,2)</f>
        <v>0</v>
      </c>
      <c r="F14" s="72">
        <f>ROUND('Stavební rozpočet'!L51,2)</f>
        <v>0</v>
      </c>
      <c r="G14" s="73">
        <f>'Stavební rozpočet'!O51</f>
        <v>6.1190999999999978</v>
      </c>
      <c r="H14" s="49" t="s">
        <v>516</v>
      </c>
      <c r="I14" s="29">
        <f t="shared" si="0"/>
        <v>0</v>
      </c>
    </row>
    <row r="15" spans="1:9" ht="14.4" x14ac:dyDescent="0.3">
      <c r="A15" s="2" t="s">
        <v>110</v>
      </c>
      <c r="B15" s="3" t="s">
        <v>55</v>
      </c>
      <c r="C15" s="3" t="s">
        <v>56</v>
      </c>
      <c r="D15" s="29">
        <f>ROUND('Stavební rozpočet'!J52,2)</f>
        <v>0</v>
      </c>
      <c r="E15" s="29">
        <f>ROUND('Stavební rozpočet'!K52,2)</f>
        <v>0</v>
      </c>
      <c r="F15" s="29">
        <f>ROUND('Stavební rozpočet'!L52,2)</f>
        <v>0</v>
      </c>
      <c r="G15" s="50">
        <f>'Stavební rozpočet'!O52</f>
        <v>1.0530000000000013</v>
      </c>
      <c r="H15" s="49" t="s">
        <v>517</v>
      </c>
      <c r="I15" s="29">
        <f t="shared" si="0"/>
        <v>0</v>
      </c>
    </row>
    <row r="16" spans="1:9" ht="14.4" x14ac:dyDescent="0.3">
      <c r="A16" s="2" t="s">
        <v>110</v>
      </c>
      <c r="B16" s="3" t="s">
        <v>101</v>
      </c>
      <c r="C16" s="3" t="s">
        <v>102</v>
      </c>
      <c r="D16" s="29">
        <f>ROUND('Stavební rozpočet'!J191,2)</f>
        <v>0</v>
      </c>
      <c r="E16" s="29">
        <f>ROUND('Stavební rozpočet'!K191,2)</f>
        <v>0</v>
      </c>
      <c r="F16" s="29">
        <f>ROUND('Stavební rozpočet'!L191,2)</f>
        <v>0</v>
      </c>
      <c r="G16" s="50">
        <f>'Stavební rozpočet'!O191</f>
        <v>0</v>
      </c>
      <c r="H16" s="49" t="s">
        <v>517</v>
      </c>
      <c r="I16" s="29">
        <f t="shared" si="0"/>
        <v>0</v>
      </c>
    </row>
    <row r="17" spans="1:9" ht="14.4" x14ac:dyDescent="0.3">
      <c r="A17" s="2" t="s">
        <v>110</v>
      </c>
      <c r="B17" s="3" t="s">
        <v>64</v>
      </c>
      <c r="C17" s="3" t="s">
        <v>264</v>
      </c>
      <c r="D17" s="29">
        <f>ROUND('Stavební rozpočet'!J194,2)</f>
        <v>0</v>
      </c>
      <c r="E17" s="29">
        <f>ROUND('Stavební rozpočet'!K194,2)</f>
        <v>0</v>
      </c>
      <c r="F17" s="29">
        <f>ROUND('Stavební rozpočet'!L194,2)</f>
        <v>0</v>
      </c>
      <c r="G17" s="50">
        <f>'Stavební rozpočet'!O194</f>
        <v>5.0660999999999969</v>
      </c>
      <c r="H17" s="49" t="s">
        <v>517</v>
      </c>
      <c r="I17" s="29">
        <f t="shared" si="0"/>
        <v>0</v>
      </c>
    </row>
    <row r="18" spans="1:9" ht="14.4" x14ac:dyDescent="0.3">
      <c r="A18" s="70" t="s">
        <v>465</v>
      </c>
      <c r="B18" s="71" t="s">
        <v>52</v>
      </c>
      <c r="C18" s="71" t="s">
        <v>543</v>
      </c>
      <c r="D18" s="72">
        <f>ROUND('Stavební rozpočet'!J327,2)</f>
        <v>0</v>
      </c>
      <c r="E18" s="72">
        <f>ROUND('Stavební rozpočet'!K327,2)</f>
        <v>0</v>
      </c>
      <c r="F18" s="72">
        <f>ROUND('Stavební rozpočet'!L327,2)</f>
        <v>0</v>
      </c>
      <c r="G18" s="73">
        <f>'Stavební rozpočet'!O327</f>
        <v>0</v>
      </c>
      <c r="H18" s="49" t="s">
        <v>516</v>
      </c>
      <c r="I18" s="29">
        <f t="shared" si="0"/>
        <v>0</v>
      </c>
    </row>
    <row r="19" spans="1:9" ht="14.4" x14ac:dyDescent="0.3">
      <c r="A19" s="2" t="s">
        <v>465</v>
      </c>
      <c r="B19" s="3" t="s">
        <v>467</v>
      </c>
      <c r="C19" s="3" t="s">
        <v>468</v>
      </c>
      <c r="D19" s="29">
        <f>ROUND('Stavební rozpočet'!J328,2)</f>
        <v>0</v>
      </c>
      <c r="E19" s="29">
        <f>ROUND('Stavební rozpočet'!K328,2)</f>
        <v>0</v>
      </c>
      <c r="F19" s="29">
        <f>ROUND('Stavební rozpočet'!L328,2)</f>
        <v>0</v>
      </c>
      <c r="G19" s="50">
        <f>'Stavební rozpočet'!O328</f>
        <v>0</v>
      </c>
      <c r="H19" s="49" t="s">
        <v>517</v>
      </c>
      <c r="I19" s="29">
        <f t="shared" si="0"/>
        <v>0</v>
      </c>
    </row>
    <row r="20" spans="1:9" ht="14.4" x14ac:dyDescent="0.3">
      <c r="A20" s="51" t="s">
        <v>465</v>
      </c>
      <c r="B20" s="52" t="s">
        <v>485</v>
      </c>
      <c r="C20" s="52" t="s">
        <v>486</v>
      </c>
      <c r="D20" s="53">
        <f>ROUND('Stavební rozpočet'!J335,2)</f>
        <v>0</v>
      </c>
      <c r="E20" s="53">
        <f>ROUND('Stavební rozpočet'!K335,2)</f>
        <v>0</v>
      </c>
      <c r="F20" s="53">
        <f>ROUND('Stavební rozpočet'!L335,2)</f>
        <v>0</v>
      </c>
      <c r="G20" s="54">
        <f>'Stavební rozpočet'!O335</f>
        <v>0</v>
      </c>
      <c r="H20" s="49" t="s">
        <v>517</v>
      </c>
      <c r="I20" s="29">
        <f t="shared" si="0"/>
        <v>0</v>
      </c>
    </row>
    <row r="21" spans="1:9" ht="14.4" x14ac:dyDescent="0.3">
      <c r="E21" s="41" t="s">
        <v>510</v>
      </c>
      <c r="F21" s="42">
        <f>ROUND(SUM(I11:I20),2)</f>
        <v>0</v>
      </c>
    </row>
  </sheetData>
  <sheetProtection algorithmName="SHA-512" hashValue="9rYOMyA5r4gf2MGkg8b5zG5ygXR1Q7cThKO0DiecpZoHU2vre943920rQi1TTWQINHONFuhKMuHQxxT9b9HQmA==" saltValue="8i2ZMMp/055lYvfwA2OYmg==" spinCount="100000" sheet="1" objects="1" scenarios="1"/>
  <mergeCells count="25">
    <mergeCell ref="G2:G3"/>
    <mergeCell ref="G4:G5"/>
    <mergeCell ref="G6:G7"/>
    <mergeCell ref="G8:G9"/>
    <mergeCell ref="C8:C9"/>
    <mergeCell ref="E2:E3"/>
    <mergeCell ref="E4:E5"/>
    <mergeCell ref="E6:E7"/>
    <mergeCell ref="E8:E9"/>
    <mergeCell ref="A1:G1"/>
    <mergeCell ref="A2:B3"/>
    <mergeCell ref="A4:B5"/>
    <mergeCell ref="A6:B7"/>
    <mergeCell ref="A8:B9"/>
    <mergeCell ref="D2:D3"/>
    <mergeCell ref="D4:D5"/>
    <mergeCell ref="D6:D7"/>
    <mergeCell ref="D8:D9"/>
    <mergeCell ref="F2:F3"/>
    <mergeCell ref="F4:F5"/>
    <mergeCell ref="F6:F7"/>
    <mergeCell ref="F8:F9"/>
    <mergeCell ref="C2:C3"/>
    <mergeCell ref="C4:C5"/>
    <mergeCell ref="C6:C7"/>
  </mergeCells>
  <pageMargins left="0.393999993801117" right="0.393999993801117" top="0.59100002050399802" bottom="0.59100002050399802" header="0" footer="0"/>
  <pageSetup scale="6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6"/>
  <sheetViews>
    <sheetView workbookViewId="0">
      <selection activeCell="A36" sqref="A36:E36"/>
    </sheetView>
  </sheetViews>
  <sheetFormatPr defaultColWidth="12.109375" defaultRowHeight="15" customHeight="1" x14ac:dyDescent="0.3"/>
  <cols>
    <col min="1" max="1" width="9.109375" customWidth="1"/>
    <col min="2" max="2" width="12.88671875" customWidth="1"/>
    <col min="3" max="3" width="22.88671875" customWidth="1"/>
    <col min="4" max="4" width="10" customWidth="1"/>
    <col min="5" max="5" width="14" customWidth="1"/>
    <col min="6" max="6" width="22.88671875" customWidth="1"/>
    <col min="7" max="7" width="9.109375" customWidth="1"/>
    <col min="8" max="8" width="17.109375" customWidth="1"/>
    <col min="9" max="9" width="22.88671875" customWidth="1"/>
  </cols>
  <sheetData>
    <row r="1" spans="1:9" ht="54.75" customHeight="1" x14ac:dyDescent="0.3">
      <c r="A1" s="170" t="s">
        <v>543</v>
      </c>
      <c r="B1" s="97"/>
      <c r="C1" s="97"/>
      <c r="D1" s="97"/>
      <c r="E1" s="97"/>
      <c r="F1" s="97"/>
      <c r="G1" s="97"/>
      <c r="H1" s="97"/>
      <c r="I1" s="97"/>
    </row>
    <row r="2" spans="1:9" ht="14.4" x14ac:dyDescent="0.3">
      <c r="A2" s="98" t="s">
        <v>0</v>
      </c>
      <c r="B2" s="99"/>
      <c r="C2" s="110" t="str">
        <f>'Stavební rozpočet'!C2</f>
        <v>„Modernizace kuchyně ZŠ Drnovice – zpracování projektové dokumentace“</v>
      </c>
      <c r="D2" s="111"/>
      <c r="E2" s="103" t="s">
        <v>3</v>
      </c>
      <c r="F2" s="103" t="str">
        <f>'Stavební rozpočet'!J2</f>
        <v>Základní škola Drnovice, Drnovice 109, 68304 Drnovice, okres Vyškov</v>
      </c>
      <c r="G2" s="99"/>
      <c r="H2" s="103" t="s">
        <v>518</v>
      </c>
      <c r="I2" s="107" t="s">
        <v>519</v>
      </c>
    </row>
    <row r="3" spans="1:9" ht="25.5" customHeight="1" x14ac:dyDescent="0.3">
      <c r="A3" s="100"/>
      <c r="B3" s="101"/>
      <c r="C3" s="112"/>
      <c r="D3" s="112"/>
      <c r="E3" s="101"/>
      <c r="F3" s="101"/>
      <c r="G3" s="101"/>
      <c r="H3" s="101"/>
      <c r="I3" s="108"/>
    </row>
    <row r="4" spans="1:9" ht="14.4" x14ac:dyDescent="0.3">
      <c r="A4" s="102" t="s">
        <v>4</v>
      </c>
      <c r="B4" s="101"/>
      <c r="C4" s="104" t="str">
        <f>'Stavební rozpočet'!C4</f>
        <v>Udržovací práce</v>
      </c>
      <c r="D4" s="101"/>
      <c r="E4" s="104" t="s">
        <v>8</v>
      </c>
      <c r="F4" s="104" t="str">
        <f>'Stavební rozpočet'!J4</f>
        <v>GARANT projekt s.r.o.</v>
      </c>
      <c r="G4" s="101"/>
      <c r="H4" s="104" t="s">
        <v>518</v>
      </c>
      <c r="I4" s="108" t="s">
        <v>520</v>
      </c>
    </row>
    <row r="5" spans="1:9" ht="15" customHeight="1" x14ac:dyDescent="0.3">
      <c r="A5" s="100"/>
      <c r="B5" s="101"/>
      <c r="C5" s="101"/>
      <c r="D5" s="101"/>
      <c r="E5" s="101"/>
      <c r="F5" s="101"/>
      <c r="G5" s="101"/>
      <c r="H5" s="101"/>
      <c r="I5" s="108"/>
    </row>
    <row r="6" spans="1:9" ht="14.4" x14ac:dyDescent="0.3">
      <c r="A6" s="102" t="s">
        <v>9</v>
      </c>
      <c r="B6" s="101"/>
      <c r="C6" s="104" t="str">
        <f>'Stavební rozpočet'!C6</f>
        <v>Drnovice 109, 68304 Drnovice</v>
      </c>
      <c r="D6" s="101"/>
      <c r="E6" s="104" t="s">
        <v>12</v>
      </c>
      <c r="F6" s="104" t="str">
        <f>'Stavební rozpočet'!J6</f>
        <v> </v>
      </c>
      <c r="G6" s="101"/>
      <c r="H6" s="104" t="s">
        <v>518</v>
      </c>
      <c r="I6" s="108" t="s">
        <v>52</v>
      </c>
    </row>
    <row r="7" spans="1:9" ht="15" customHeight="1" x14ac:dyDescent="0.3">
      <c r="A7" s="100"/>
      <c r="B7" s="101"/>
      <c r="C7" s="101"/>
      <c r="D7" s="101"/>
      <c r="E7" s="101"/>
      <c r="F7" s="101"/>
      <c r="G7" s="101"/>
      <c r="H7" s="101"/>
      <c r="I7" s="108"/>
    </row>
    <row r="8" spans="1:9" ht="14.4" x14ac:dyDescent="0.3">
      <c r="A8" s="102" t="s">
        <v>6</v>
      </c>
      <c r="B8" s="101"/>
      <c r="C8" s="104" t="str">
        <f>'Stavební rozpočet'!F4</f>
        <v xml:space="preserve"> </v>
      </c>
      <c r="D8" s="101"/>
      <c r="E8" s="104" t="s">
        <v>11</v>
      </c>
      <c r="F8" s="104">
        <f>'Stavební rozpočet'!F6</f>
        <v>0</v>
      </c>
      <c r="G8" s="101"/>
      <c r="H8" s="101" t="s">
        <v>521</v>
      </c>
      <c r="I8" s="109">
        <v>171</v>
      </c>
    </row>
    <row r="9" spans="1:9" ht="14.4" x14ac:dyDescent="0.3">
      <c r="A9" s="100"/>
      <c r="B9" s="101"/>
      <c r="C9" s="101"/>
      <c r="D9" s="101"/>
      <c r="E9" s="101"/>
      <c r="F9" s="101"/>
      <c r="G9" s="101"/>
      <c r="H9" s="101"/>
      <c r="I9" s="108"/>
    </row>
    <row r="10" spans="1:9" ht="14.4" x14ac:dyDescent="0.3">
      <c r="A10" s="102" t="s">
        <v>14</v>
      </c>
      <c r="B10" s="101"/>
      <c r="C10" s="104" t="str">
        <f>'Stavební rozpočet'!C8</f>
        <v>801</v>
      </c>
      <c r="D10" s="101"/>
      <c r="E10" s="104" t="s">
        <v>17</v>
      </c>
      <c r="F10" s="104">
        <f>'Stavební rozpočet'!J8</f>
        <v>0</v>
      </c>
      <c r="G10" s="101"/>
      <c r="H10" s="101" t="s">
        <v>522</v>
      </c>
      <c r="I10" s="114">
        <f>'Stavební rozpočet'!F8</f>
        <v>0</v>
      </c>
    </row>
    <row r="11" spans="1:9" ht="14.4" x14ac:dyDescent="0.3">
      <c r="A11" s="119"/>
      <c r="B11" s="113"/>
      <c r="C11" s="113"/>
      <c r="D11" s="113"/>
      <c r="E11" s="113"/>
      <c r="F11" s="113"/>
      <c r="G11" s="113"/>
      <c r="H11" s="113"/>
      <c r="I11" s="115"/>
    </row>
    <row r="13" spans="1:9" ht="15.6" x14ac:dyDescent="0.3">
      <c r="A13" s="171" t="s">
        <v>544</v>
      </c>
      <c r="B13" s="171"/>
      <c r="C13" s="171"/>
      <c r="D13" s="171"/>
      <c r="E13" s="171"/>
    </row>
    <row r="14" spans="1:9" ht="14.4" x14ac:dyDescent="0.3">
      <c r="A14" s="172" t="s">
        <v>545</v>
      </c>
      <c r="B14" s="173"/>
      <c r="C14" s="173"/>
      <c r="D14" s="173"/>
      <c r="E14" s="174"/>
      <c r="F14" s="58" t="s">
        <v>546</v>
      </c>
      <c r="G14" s="58" t="s">
        <v>479</v>
      </c>
      <c r="H14" s="58" t="s">
        <v>547</v>
      </c>
      <c r="I14" s="58" t="s">
        <v>546</v>
      </c>
    </row>
    <row r="15" spans="1:9" ht="14.4" x14ac:dyDescent="0.3">
      <c r="A15" s="175" t="s">
        <v>52</v>
      </c>
      <c r="B15" s="176"/>
      <c r="C15" s="176"/>
      <c r="D15" s="176"/>
      <c r="E15" s="177"/>
      <c r="F15" s="59">
        <v>0</v>
      </c>
      <c r="G15" s="60" t="s">
        <v>52</v>
      </c>
      <c r="H15" s="60" t="s">
        <v>52</v>
      </c>
      <c r="I15" s="59">
        <f>F15</f>
        <v>0</v>
      </c>
    </row>
    <row r="16" spans="1:9" ht="14.4" x14ac:dyDescent="0.3">
      <c r="A16" s="175" t="s">
        <v>52</v>
      </c>
      <c r="B16" s="176"/>
      <c r="C16" s="176"/>
      <c r="D16" s="176"/>
      <c r="E16" s="177"/>
      <c r="F16" s="59">
        <v>0</v>
      </c>
      <c r="G16" s="60" t="s">
        <v>52</v>
      </c>
      <c r="H16" s="60" t="s">
        <v>52</v>
      </c>
      <c r="I16" s="59">
        <f>F16</f>
        <v>0</v>
      </c>
    </row>
    <row r="17" spans="1:9" ht="14.4" x14ac:dyDescent="0.3">
      <c r="A17" s="178" t="s">
        <v>52</v>
      </c>
      <c r="B17" s="179"/>
      <c r="C17" s="179"/>
      <c r="D17" s="179"/>
      <c r="E17" s="180"/>
      <c r="F17" s="61">
        <v>0</v>
      </c>
      <c r="G17" s="62" t="s">
        <v>52</v>
      </c>
      <c r="H17" s="62" t="s">
        <v>52</v>
      </c>
      <c r="I17" s="61">
        <f>F17</f>
        <v>0</v>
      </c>
    </row>
    <row r="18" spans="1:9" ht="14.4" x14ac:dyDescent="0.3">
      <c r="A18" s="181" t="s">
        <v>548</v>
      </c>
      <c r="B18" s="182"/>
      <c r="C18" s="182"/>
      <c r="D18" s="182"/>
      <c r="E18" s="183"/>
      <c r="F18" s="63" t="s">
        <v>52</v>
      </c>
      <c r="G18" s="64" t="s">
        <v>52</v>
      </c>
      <c r="H18" s="64" t="s">
        <v>52</v>
      </c>
      <c r="I18" s="65">
        <f>SUM(I15:I17)</f>
        <v>0</v>
      </c>
    </row>
    <row r="20" spans="1:9" ht="14.4" x14ac:dyDescent="0.3">
      <c r="A20" s="172" t="s">
        <v>525</v>
      </c>
      <c r="B20" s="173"/>
      <c r="C20" s="173"/>
      <c r="D20" s="173"/>
      <c r="E20" s="174"/>
      <c r="F20" s="58" t="s">
        <v>546</v>
      </c>
      <c r="G20" s="58" t="s">
        <v>479</v>
      </c>
      <c r="H20" s="58" t="s">
        <v>547</v>
      </c>
      <c r="I20" s="58" t="s">
        <v>546</v>
      </c>
    </row>
    <row r="21" spans="1:9" ht="14.4" x14ac:dyDescent="0.3">
      <c r="A21" s="175" t="s">
        <v>526</v>
      </c>
      <c r="B21" s="176"/>
      <c r="C21" s="176"/>
      <c r="D21" s="176"/>
      <c r="E21" s="177"/>
      <c r="F21" s="59">
        <v>0</v>
      </c>
      <c r="G21" s="60" t="s">
        <v>52</v>
      </c>
      <c r="H21" s="60" t="s">
        <v>52</v>
      </c>
      <c r="I21" s="59">
        <f t="shared" ref="I21:I26" si="0">F21</f>
        <v>0</v>
      </c>
    </row>
    <row r="22" spans="1:9" ht="14.4" x14ac:dyDescent="0.3">
      <c r="A22" s="175" t="s">
        <v>527</v>
      </c>
      <c r="B22" s="176"/>
      <c r="C22" s="176"/>
      <c r="D22" s="176"/>
      <c r="E22" s="177"/>
      <c r="F22" s="59">
        <v>0</v>
      </c>
      <c r="G22" s="60" t="s">
        <v>52</v>
      </c>
      <c r="H22" s="60" t="s">
        <v>52</v>
      </c>
      <c r="I22" s="59">
        <f t="shared" si="0"/>
        <v>0</v>
      </c>
    </row>
    <row r="23" spans="1:9" ht="14.4" x14ac:dyDescent="0.3">
      <c r="A23" s="175" t="s">
        <v>528</v>
      </c>
      <c r="B23" s="176"/>
      <c r="C23" s="176"/>
      <c r="D23" s="176"/>
      <c r="E23" s="177"/>
      <c r="F23" s="59">
        <v>0</v>
      </c>
      <c r="G23" s="60" t="s">
        <v>52</v>
      </c>
      <c r="H23" s="60" t="s">
        <v>52</v>
      </c>
      <c r="I23" s="59">
        <f t="shared" si="0"/>
        <v>0</v>
      </c>
    </row>
    <row r="24" spans="1:9" ht="14.4" x14ac:dyDescent="0.3">
      <c r="A24" s="175" t="s">
        <v>529</v>
      </c>
      <c r="B24" s="176"/>
      <c r="C24" s="176"/>
      <c r="D24" s="176"/>
      <c r="E24" s="177"/>
      <c r="F24" s="59">
        <v>0</v>
      </c>
      <c r="G24" s="60" t="s">
        <v>52</v>
      </c>
      <c r="H24" s="60" t="s">
        <v>52</v>
      </c>
      <c r="I24" s="59">
        <f t="shared" si="0"/>
        <v>0</v>
      </c>
    </row>
    <row r="25" spans="1:9" ht="14.4" x14ac:dyDescent="0.3">
      <c r="A25" s="175" t="s">
        <v>530</v>
      </c>
      <c r="B25" s="176"/>
      <c r="C25" s="176"/>
      <c r="D25" s="176"/>
      <c r="E25" s="177"/>
      <c r="F25" s="59">
        <v>0</v>
      </c>
      <c r="G25" s="60" t="s">
        <v>52</v>
      </c>
      <c r="H25" s="60" t="s">
        <v>52</v>
      </c>
      <c r="I25" s="59">
        <f t="shared" si="0"/>
        <v>0</v>
      </c>
    </row>
    <row r="26" spans="1:9" ht="14.4" x14ac:dyDescent="0.3">
      <c r="A26" s="178" t="s">
        <v>531</v>
      </c>
      <c r="B26" s="179"/>
      <c r="C26" s="179"/>
      <c r="D26" s="179"/>
      <c r="E26" s="180"/>
      <c r="F26" s="61">
        <v>0</v>
      </c>
      <c r="G26" s="62" t="s">
        <v>52</v>
      </c>
      <c r="H26" s="62" t="s">
        <v>52</v>
      </c>
      <c r="I26" s="61">
        <f t="shared" si="0"/>
        <v>0</v>
      </c>
    </row>
    <row r="27" spans="1:9" ht="14.4" x14ac:dyDescent="0.3">
      <c r="A27" s="181" t="s">
        <v>549</v>
      </c>
      <c r="B27" s="182"/>
      <c r="C27" s="182"/>
      <c r="D27" s="182"/>
      <c r="E27" s="183"/>
      <c r="F27" s="63" t="s">
        <v>52</v>
      </c>
      <c r="G27" s="64" t="s">
        <v>52</v>
      </c>
      <c r="H27" s="64" t="s">
        <v>52</v>
      </c>
      <c r="I27" s="65">
        <f>SUM(I21:I26)</f>
        <v>0</v>
      </c>
    </row>
    <row r="29" spans="1:9" ht="15.6" x14ac:dyDescent="0.3">
      <c r="A29" s="184" t="s">
        <v>550</v>
      </c>
      <c r="B29" s="185"/>
      <c r="C29" s="185"/>
      <c r="D29" s="185"/>
      <c r="E29" s="186"/>
      <c r="F29" s="187">
        <f>I18+I27</f>
        <v>0</v>
      </c>
      <c r="G29" s="188"/>
      <c r="H29" s="188"/>
      <c r="I29" s="189"/>
    </row>
    <row r="33" spans="1:9" ht="15.6" x14ac:dyDescent="0.3">
      <c r="A33" s="171" t="s">
        <v>551</v>
      </c>
      <c r="B33" s="171"/>
      <c r="C33" s="171"/>
      <c r="D33" s="171"/>
      <c r="E33" s="171"/>
    </row>
    <row r="34" spans="1:9" ht="14.4" x14ac:dyDescent="0.3">
      <c r="A34" s="172" t="s">
        <v>552</v>
      </c>
      <c r="B34" s="173"/>
      <c r="C34" s="173"/>
      <c r="D34" s="173"/>
      <c r="E34" s="174"/>
      <c r="F34" s="58" t="s">
        <v>546</v>
      </c>
      <c r="G34" s="58" t="s">
        <v>479</v>
      </c>
      <c r="H34" s="58" t="s">
        <v>547</v>
      </c>
      <c r="I34" s="58" t="s">
        <v>546</v>
      </c>
    </row>
    <row r="35" spans="1:9" ht="14.4" x14ac:dyDescent="0.3">
      <c r="A35" s="178" t="s">
        <v>52</v>
      </c>
      <c r="B35" s="179"/>
      <c r="C35" s="179"/>
      <c r="D35" s="179"/>
      <c r="E35" s="180"/>
      <c r="F35" s="61">
        <v>0</v>
      </c>
      <c r="G35" s="62" t="s">
        <v>52</v>
      </c>
      <c r="H35" s="62" t="s">
        <v>52</v>
      </c>
      <c r="I35" s="61">
        <f>F35</f>
        <v>0</v>
      </c>
    </row>
    <row r="36" spans="1:9" ht="14.4" x14ac:dyDescent="0.3">
      <c r="A36" s="181" t="s">
        <v>553</v>
      </c>
      <c r="B36" s="182"/>
      <c r="C36" s="182"/>
      <c r="D36" s="182"/>
      <c r="E36" s="183"/>
      <c r="F36" s="63" t="s">
        <v>52</v>
      </c>
      <c r="G36" s="64" t="s">
        <v>52</v>
      </c>
      <c r="H36" s="64" t="s">
        <v>52</v>
      </c>
      <c r="I36" s="65">
        <f>SUM(I35:I35)</f>
        <v>0</v>
      </c>
    </row>
  </sheetData>
  <mergeCells count="51">
    <mergeCell ref="A36:E36"/>
    <mergeCell ref="A29:E29"/>
    <mergeCell ref="F29:I29"/>
    <mergeCell ref="A33:E33"/>
    <mergeCell ref="A34:E34"/>
    <mergeCell ref="A35:E35"/>
    <mergeCell ref="A23:E23"/>
    <mergeCell ref="A24:E24"/>
    <mergeCell ref="A25:E25"/>
    <mergeCell ref="A26:E26"/>
    <mergeCell ref="A27:E27"/>
    <mergeCell ref="A17:E17"/>
    <mergeCell ref="A18:E18"/>
    <mergeCell ref="A20:E20"/>
    <mergeCell ref="A21:E21"/>
    <mergeCell ref="A22:E22"/>
    <mergeCell ref="I10:I11"/>
    <mergeCell ref="A13:E13"/>
    <mergeCell ref="A14:E14"/>
    <mergeCell ref="A15:E15"/>
    <mergeCell ref="A16:E16"/>
    <mergeCell ref="H10:H11"/>
    <mergeCell ref="A10:B11"/>
    <mergeCell ref="C2:D3"/>
    <mergeCell ref="C4:D5"/>
    <mergeCell ref="C6:D7"/>
    <mergeCell ref="C8:D9"/>
    <mergeCell ref="C10:D11"/>
    <mergeCell ref="E8:E9"/>
    <mergeCell ref="E10:E11"/>
    <mergeCell ref="F2:G3"/>
    <mergeCell ref="F4:G5"/>
    <mergeCell ref="F6:G7"/>
    <mergeCell ref="F8:G9"/>
    <mergeCell ref="F10:G11"/>
    <mergeCell ref="A1:I1"/>
    <mergeCell ref="A2:B3"/>
    <mergeCell ref="A4:B5"/>
    <mergeCell ref="A6:B7"/>
    <mergeCell ref="A8:B9"/>
    <mergeCell ref="H2:H3"/>
    <mergeCell ref="H4:H5"/>
    <mergeCell ref="H6:H7"/>
    <mergeCell ref="H8:H9"/>
    <mergeCell ref="I2:I3"/>
    <mergeCell ref="I4:I5"/>
    <mergeCell ref="I6:I7"/>
    <mergeCell ref="I8:I9"/>
    <mergeCell ref="E2:E3"/>
    <mergeCell ref="E4:E5"/>
    <mergeCell ref="E6:E7"/>
  </mergeCells>
  <pageMargins left="0.393999993801117" right="0.393999993801117" top="0.59100002050399802" bottom="0.59100002050399802"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Krycí list rozpočtu</vt:lpstr>
      <vt:lpstr>Stavební rozpočet</vt:lpstr>
      <vt:lpstr>Stavební rozpočet - součet</vt:lpstr>
      <vt:lpstr>VORN</vt:lpstr>
      <vt:lpstr>vorn_sum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jakub karmazín</cp:lastModifiedBy>
  <cp:lastPrinted>2025-05-13T13:28:48Z</cp:lastPrinted>
  <dcterms:created xsi:type="dcterms:W3CDTF">2021-06-10T20:06:38Z</dcterms:created>
  <dcterms:modified xsi:type="dcterms:W3CDTF">2025-05-13T13:31:09Z</dcterms:modified>
</cp:coreProperties>
</file>