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ZAKÁZKY\2022\22-201-2004 PD reko kotelny Moravský Krumlov\Projekt\DPS\Pro výběr zhotovitele\"/>
    </mc:Choice>
  </mc:AlternateContent>
  <xr:revisionPtr revIDLastSave="0" documentId="13_ncr:1_{CECEEC76-19B4-4163-B3DF-D186593A4BD5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PS1 1 Pol" sheetId="12" r:id="rId4"/>
    <sheet name="PS1 PJ 1.1_A Pol" sheetId="13" r:id="rId5"/>
    <sheet name="PS1 PJ 1.1_B Pol" sheetId="14" r:id="rId6"/>
    <sheet name="PS1 PJ 1.2  Pol" sheetId="15" r:id="rId7"/>
    <sheet name="PS1 PJ 1.3 Pol" sheetId="16" r:id="rId8"/>
  </sheets>
  <externalReferences>
    <externalReference r:id="rId9"/>
  </externalReferences>
  <definedNames>
    <definedName name="CelkemDPHVypocet" localSheetId="1">Stavba!$H$46</definedName>
    <definedName name="CenaCelkem">Stavba!$G$29</definedName>
    <definedName name="CenaCelkemBezDPH">Stavba!$G$28</definedName>
    <definedName name="CenaCelkemVypocet" localSheetId="1">Stavba!$I$46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'PS1 1 Pol'!$1:$7</definedName>
    <definedName name="_xlnm.Print_Titles" localSheetId="4">'PS1 PJ 1.1_A Pol'!$1:$7</definedName>
    <definedName name="_xlnm.Print_Titles" localSheetId="5">'PS1 PJ 1.1_B Pol'!$1:$7</definedName>
    <definedName name="_xlnm.Print_Titles" localSheetId="6">'PS1 PJ 1.2  Pol'!$1:$7</definedName>
    <definedName name="_xlnm.Print_Titles" localSheetId="7">'PS1 PJ 1.3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'PS1 1 Pol'!$A$1:$Y$40</definedName>
    <definedName name="_xlnm.Print_Area" localSheetId="4">'PS1 PJ 1.1_A Pol'!$A$1:$Y$587</definedName>
    <definedName name="_xlnm.Print_Area" localSheetId="5">'PS1 PJ 1.1_B Pol'!$A$1:$Y$95</definedName>
    <definedName name="_xlnm.Print_Area" localSheetId="6">'PS1 PJ 1.2  Pol'!$A$1:$Y$499</definedName>
    <definedName name="_xlnm.Print_Area" localSheetId="7">'PS1 PJ 1.3 Pol'!$A$1:$Y$204</definedName>
    <definedName name="_xlnm.Print_Area" localSheetId="1">Stavba!$A$1:$J$82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Stavba!$F$46</definedName>
    <definedName name="ZakladDPHZakl">Stavba!$G$25</definedName>
    <definedName name="ZakladDPHZaklVypocet" localSheetId="1">Stavba!$G$46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1" i="1" l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194" i="16"/>
  <c r="G9" i="16"/>
  <c r="G8" i="16" s="1"/>
  <c r="I9" i="16"/>
  <c r="K9" i="16"/>
  <c r="K8" i="16" s="1"/>
  <c r="O9" i="16"/>
  <c r="O8" i="16" s="1"/>
  <c r="Q9" i="16"/>
  <c r="V9" i="16"/>
  <c r="V8" i="16" s="1"/>
  <c r="G10" i="16"/>
  <c r="I10" i="16"/>
  <c r="K10" i="16"/>
  <c r="M10" i="16"/>
  <c r="O10" i="16"/>
  <c r="Q10" i="16"/>
  <c r="V10" i="16"/>
  <c r="G11" i="16"/>
  <c r="M11" i="16" s="1"/>
  <c r="I11" i="16"/>
  <c r="K11" i="16"/>
  <c r="O11" i="16"/>
  <c r="Q11" i="16"/>
  <c r="V11" i="16"/>
  <c r="G12" i="16"/>
  <c r="I12" i="16"/>
  <c r="I8" i="16" s="1"/>
  <c r="K12" i="16"/>
  <c r="M12" i="16"/>
  <c r="O12" i="16"/>
  <c r="Q12" i="16"/>
  <c r="Q8" i="16" s="1"/>
  <c r="V12" i="16"/>
  <c r="G13" i="16"/>
  <c r="I13" i="16"/>
  <c r="K13" i="16"/>
  <c r="M13" i="16"/>
  <c r="O13" i="16"/>
  <c r="Q13" i="16"/>
  <c r="V13" i="16"/>
  <c r="G14" i="16"/>
  <c r="I14" i="16"/>
  <c r="K14" i="16"/>
  <c r="M14" i="16"/>
  <c r="O14" i="16"/>
  <c r="Q14" i="16"/>
  <c r="V14" i="16"/>
  <c r="G15" i="16"/>
  <c r="M15" i="16" s="1"/>
  <c r="I15" i="16"/>
  <c r="K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I18" i="16"/>
  <c r="K18" i="16"/>
  <c r="M18" i="16"/>
  <c r="O18" i="16"/>
  <c r="Q18" i="16"/>
  <c r="V18" i="16"/>
  <c r="G19" i="16"/>
  <c r="M19" i="16" s="1"/>
  <c r="I19" i="16"/>
  <c r="K19" i="16"/>
  <c r="O19" i="16"/>
  <c r="Q19" i="16"/>
  <c r="V19" i="16"/>
  <c r="G20" i="16"/>
  <c r="I20" i="16"/>
  <c r="K20" i="16"/>
  <c r="M20" i="16"/>
  <c r="O20" i="16"/>
  <c r="Q20" i="16"/>
  <c r="V20" i="16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M23" i="16" s="1"/>
  <c r="I23" i="16"/>
  <c r="K23" i="16"/>
  <c r="O23" i="16"/>
  <c r="Q23" i="16"/>
  <c r="V23" i="16"/>
  <c r="G24" i="16"/>
  <c r="M24" i="16" s="1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G26" i="16"/>
  <c r="I26" i="16"/>
  <c r="K26" i="16"/>
  <c r="M26" i="16"/>
  <c r="O26" i="16"/>
  <c r="Q26" i="16"/>
  <c r="V26" i="16"/>
  <c r="G27" i="16"/>
  <c r="M27" i="16" s="1"/>
  <c r="I27" i="16"/>
  <c r="K27" i="16"/>
  <c r="O27" i="16"/>
  <c r="Q27" i="16"/>
  <c r="V27" i="16"/>
  <c r="G28" i="16"/>
  <c r="I28" i="16"/>
  <c r="K28" i="16"/>
  <c r="M28" i="16"/>
  <c r="O28" i="16"/>
  <c r="Q28" i="16"/>
  <c r="V28" i="16"/>
  <c r="G29" i="16"/>
  <c r="I29" i="16"/>
  <c r="K29" i="16"/>
  <c r="M29" i="16"/>
  <c r="O29" i="16"/>
  <c r="Q29" i="16"/>
  <c r="V29" i="16"/>
  <c r="G30" i="16"/>
  <c r="I30" i="16"/>
  <c r="K30" i="16"/>
  <c r="M30" i="16"/>
  <c r="O30" i="16"/>
  <c r="Q30" i="16"/>
  <c r="V30" i="16"/>
  <c r="G31" i="16"/>
  <c r="M31" i="16" s="1"/>
  <c r="I31" i="16"/>
  <c r="K31" i="16"/>
  <c r="O31" i="16"/>
  <c r="Q31" i="16"/>
  <c r="V31" i="16"/>
  <c r="G32" i="16"/>
  <c r="M32" i="16" s="1"/>
  <c r="I32" i="16"/>
  <c r="K32" i="16"/>
  <c r="O32" i="16"/>
  <c r="Q32" i="16"/>
  <c r="V32" i="16"/>
  <c r="G33" i="16"/>
  <c r="M33" i="16" s="1"/>
  <c r="I33" i="16"/>
  <c r="K33" i="16"/>
  <c r="O33" i="16"/>
  <c r="Q33" i="16"/>
  <c r="V33" i="16"/>
  <c r="G34" i="16"/>
  <c r="I34" i="16"/>
  <c r="K34" i="16"/>
  <c r="M34" i="16"/>
  <c r="O34" i="16"/>
  <c r="Q34" i="16"/>
  <c r="V34" i="16"/>
  <c r="G35" i="16"/>
  <c r="M35" i="16" s="1"/>
  <c r="I35" i="16"/>
  <c r="K35" i="16"/>
  <c r="O35" i="16"/>
  <c r="Q35" i="16"/>
  <c r="V35" i="16"/>
  <c r="G36" i="16"/>
  <c r="I36" i="16"/>
  <c r="K36" i="16"/>
  <c r="M36" i="16"/>
  <c r="O36" i="16"/>
  <c r="Q36" i="16"/>
  <c r="V36" i="16"/>
  <c r="G37" i="16"/>
  <c r="I37" i="16"/>
  <c r="K37" i="16"/>
  <c r="M37" i="16"/>
  <c r="O37" i="16"/>
  <c r="Q37" i="16"/>
  <c r="V37" i="16"/>
  <c r="G38" i="16"/>
  <c r="I38" i="16"/>
  <c r="K38" i="16"/>
  <c r="M38" i="16"/>
  <c r="O38" i="16"/>
  <c r="Q38" i="16"/>
  <c r="V38" i="16"/>
  <c r="G39" i="16"/>
  <c r="M39" i="16" s="1"/>
  <c r="I39" i="16"/>
  <c r="K39" i="16"/>
  <c r="O39" i="16"/>
  <c r="Q39" i="16"/>
  <c r="V39" i="16"/>
  <c r="G40" i="16"/>
  <c r="M40" i="16" s="1"/>
  <c r="I40" i="16"/>
  <c r="K40" i="16"/>
  <c r="O40" i="16"/>
  <c r="Q40" i="16"/>
  <c r="V40" i="16"/>
  <c r="G41" i="16"/>
  <c r="M41" i="16" s="1"/>
  <c r="I41" i="16"/>
  <c r="K41" i="16"/>
  <c r="O41" i="16"/>
  <c r="Q41" i="16"/>
  <c r="V41" i="16"/>
  <c r="G42" i="16"/>
  <c r="I42" i="16"/>
  <c r="K42" i="16"/>
  <c r="M42" i="16"/>
  <c r="O42" i="16"/>
  <c r="Q42" i="16"/>
  <c r="V42" i="16"/>
  <c r="G43" i="16"/>
  <c r="M43" i="16" s="1"/>
  <c r="I43" i="16"/>
  <c r="K43" i="16"/>
  <c r="O43" i="16"/>
  <c r="Q43" i="16"/>
  <c r="V43" i="16"/>
  <c r="G44" i="16"/>
  <c r="I44" i="16"/>
  <c r="K44" i="16"/>
  <c r="M44" i="16"/>
  <c r="O44" i="16"/>
  <c r="Q44" i="16"/>
  <c r="V44" i="16"/>
  <c r="G45" i="16"/>
  <c r="I45" i="16"/>
  <c r="K45" i="16"/>
  <c r="M45" i="16"/>
  <c r="O45" i="16"/>
  <c r="Q45" i="16"/>
  <c r="V45" i="16"/>
  <c r="G46" i="16"/>
  <c r="I46" i="16"/>
  <c r="K46" i="16"/>
  <c r="M46" i="16"/>
  <c r="O46" i="16"/>
  <c r="Q46" i="16"/>
  <c r="V46" i="16"/>
  <c r="G47" i="16"/>
  <c r="M47" i="16" s="1"/>
  <c r="I47" i="16"/>
  <c r="K47" i="16"/>
  <c r="O47" i="16"/>
  <c r="Q47" i="16"/>
  <c r="V47" i="16"/>
  <c r="G48" i="16"/>
  <c r="M48" i="16" s="1"/>
  <c r="I48" i="16"/>
  <c r="K48" i="16"/>
  <c r="O48" i="16"/>
  <c r="Q48" i="16"/>
  <c r="V48" i="16"/>
  <c r="G49" i="16"/>
  <c r="M49" i="16" s="1"/>
  <c r="I49" i="16"/>
  <c r="K49" i="16"/>
  <c r="O49" i="16"/>
  <c r="Q49" i="16"/>
  <c r="V49" i="16"/>
  <c r="G50" i="16"/>
  <c r="I50" i="16"/>
  <c r="K50" i="16"/>
  <c r="M50" i="16"/>
  <c r="O50" i="16"/>
  <c r="Q50" i="16"/>
  <c r="V50" i="16"/>
  <c r="G51" i="16"/>
  <c r="M51" i="16" s="1"/>
  <c r="I51" i="16"/>
  <c r="K51" i="16"/>
  <c r="O51" i="16"/>
  <c r="Q51" i="16"/>
  <c r="V51" i="16"/>
  <c r="G52" i="16"/>
  <c r="I52" i="16"/>
  <c r="K52" i="16"/>
  <c r="M52" i="16"/>
  <c r="O52" i="16"/>
  <c r="Q52" i="16"/>
  <c r="V52" i="16"/>
  <c r="G53" i="16"/>
  <c r="I53" i="16"/>
  <c r="K53" i="16"/>
  <c r="M53" i="16"/>
  <c r="O53" i="16"/>
  <c r="Q53" i="16"/>
  <c r="V53" i="16"/>
  <c r="G54" i="16"/>
  <c r="I54" i="16"/>
  <c r="K54" i="16"/>
  <c r="M54" i="16"/>
  <c r="O54" i="16"/>
  <c r="Q54" i="16"/>
  <c r="V54" i="16"/>
  <c r="G55" i="16"/>
  <c r="M55" i="16" s="1"/>
  <c r="I55" i="16"/>
  <c r="K55" i="16"/>
  <c r="O55" i="16"/>
  <c r="Q55" i="16"/>
  <c r="V55" i="16"/>
  <c r="G56" i="16"/>
  <c r="M56" i="16" s="1"/>
  <c r="I56" i="16"/>
  <c r="K56" i="16"/>
  <c r="O56" i="16"/>
  <c r="Q56" i="16"/>
  <c r="V56" i="16"/>
  <c r="G57" i="16"/>
  <c r="M57" i="16" s="1"/>
  <c r="I57" i="16"/>
  <c r="K57" i="16"/>
  <c r="O57" i="16"/>
  <c r="Q57" i="16"/>
  <c r="V57" i="16"/>
  <c r="G58" i="16"/>
  <c r="I58" i="16"/>
  <c r="K58" i="16"/>
  <c r="M58" i="16"/>
  <c r="O58" i="16"/>
  <c r="Q58" i="16"/>
  <c r="V58" i="16"/>
  <c r="G59" i="16"/>
  <c r="M59" i="16" s="1"/>
  <c r="I59" i="16"/>
  <c r="K59" i="16"/>
  <c r="O59" i="16"/>
  <c r="Q59" i="16"/>
  <c r="V59" i="16"/>
  <c r="G60" i="16"/>
  <c r="I60" i="16"/>
  <c r="K60" i="16"/>
  <c r="M60" i="16"/>
  <c r="O60" i="16"/>
  <c r="Q60" i="16"/>
  <c r="V60" i="16"/>
  <c r="G61" i="16"/>
  <c r="I61" i="16"/>
  <c r="K61" i="16"/>
  <c r="M61" i="16"/>
  <c r="O61" i="16"/>
  <c r="Q61" i="16"/>
  <c r="V61" i="16"/>
  <c r="G62" i="16"/>
  <c r="I62" i="16"/>
  <c r="K62" i="16"/>
  <c r="M62" i="16"/>
  <c r="O62" i="16"/>
  <c r="Q62" i="16"/>
  <c r="V62" i="16"/>
  <c r="G63" i="16"/>
  <c r="M63" i="16" s="1"/>
  <c r="I63" i="16"/>
  <c r="K63" i="16"/>
  <c r="O63" i="16"/>
  <c r="Q63" i="16"/>
  <c r="V63" i="16"/>
  <c r="G65" i="16"/>
  <c r="M65" i="16" s="1"/>
  <c r="I65" i="16"/>
  <c r="K65" i="16"/>
  <c r="K64" i="16" s="1"/>
  <c r="O65" i="16"/>
  <c r="O64" i="16" s="1"/>
  <c r="Q65" i="16"/>
  <c r="V65" i="16"/>
  <c r="V64" i="16" s="1"/>
  <c r="G66" i="16"/>
  <c r="I66" i="16"/>
  <c r="K66" i="16"/>
  <c r="M66" i="16"/>
  <c r="O66" i="16"/>
  <c r="Q66" i="16"/>
  <c r="V66" i="16"/>
  <c r="G67" i="16"/>
  <c r="G64" i="16" s="1"/>
  <c r="I67" i="16"/>
  <c r="K67" i="16"/>
  <c r="O67" i="16"/>
  <c r="Q67" i="16"/>
  <c r="V67" i="16"/>
  <c r="G68" i="16"/>
  <c r="I68" i="16"/>
  <c r="I64" i="16" s="1"/>
  <c r="K68" i="16"/>
  <c r="M68" i="16"/>
  <c r="O68" i="16"/>
  <c r="Q68" i="16"/>
  <c r="Q64" i="16" s="1"/>
  <c r="V68" i="16"/>
  <c r="G69" i="16"/>
  <c r="I69" i="16"/>
  <c r="K69" i="16"/>
  <c r="M69" i="16"/>
  <c r="O69" i="16"/>
  <c r="Q69" i="16"/>
  <c r="V69" i="16"/>
  <c r="G70" i="16"/>
  <c r="I70" i="16"/>
  <c r="K70" i="16"/>
  <c r="M70" i="16"/>
  <c r="O70" i="16"/>
  <c r="Q70" i="16"/>
  <c r="V70" i="16"/>
  <c r="G71" i="16"/>
  <c r="M71" i="16" s="1"/>
  <c r="I71" i="16"/>
  <c r="K71" i="16"/>
  <c r="O71" i="16"/>
  <c r="Q71" i="16"/>
  <c r="V71" i="16"/>
  <c r="G72" i="16"/>
  <c r="M72" i="16" s="1"/>
  <c r="I72" i="16"/>
  <c r="K72" i="16"/>
  <c r="O72" i="16"/>
  <c r="Q72" i="16"/>
  <c r="V72" i="16"/>
  <c r="G73" i="16"/>
  <c r="M73" i="16" s="1"/>
  <c r="I73" i="16"/>
  <c r="K73" i="16"/>
  <c r="O73" i="16"/>
  <c r="Q73" i="16"/>
  <c r="V73" i="16"/>
  <c r="G74" i="16"/>
  <c r="I74" i="16"/>
  <c r="K74" i="16"/>
  <c r="M74" i="16"/>
  <c r="O74" i="16"/>
  <c r="Q74" i="16"/>
  <c r="V74" i="16"/>
  <c r="G75" i="16"/>
  <c r="M75" i="16" s="1"/>
  <c r="I75" i="16"/>
  <c r="K75" i="16"/>
  <c r="O75" i="16"/>
  <c r="Q75" i="16"/>
  <c r="V75" i="16"/>
  <c r="G76" i="16"/>
  <c r="I76" i="16"/>
  <c r="K76" i="16"/>
  <c r="M76" i="16"/>
  <c r="O76" i="16"/>
  <c r="Q76" i="16"/>
  <c r="V76" i="16"/>
  <c r="G77" i="16"/>
  <c r="M77" i="16" s="1"/>
  <c r="I77" i="16"/>
  <c r="K77" i="16"/>
  <c r="O77" i="16"/>
  <c r="Q77" i="16"/>
  <c r="V77" i="16"/>
  <c r="G78" i="16"/>
  <c r="I78" i="16"/>
  <c r="K78" i="16"/>
  <c r="M78" i="16"/>
  <c r="O78" i="16"/>
  <c r="Q78" i="16"/>
  <c r="V78" i="16"/>
  <c r="G79" i="16"/>
  <c r="M79" i="16" s="1"/>
  <c r="I79" i="16"/>
  <c r="K79" i="16"/>
  <c r="O79" i="16"/>
  <c r="Q79" i="16"/>
  <c r="V79" i="16"/>
  <c r="G81" i="16"/>
  <c r="M81" i="16" s="1"/>
  <c r="I81" i="16"/>
  <c r="K81" i="16"/>
  <c r="K80" i="16" s="1"/>
  <c r="O81" i="16"/>
  <c r="O80" i="16" s="1"/>
  <c r="Q81" i="16"/>
  <c r="V81" i="16"/>
  <c r="V80" i="16" s="1"/>
  <c r="G82" i="16"/>
  <c r="I82" i="16"/>
  <c r="K82" i="16"/>
  <c r="M82" i="16"/>
  <c r="O82" i="16"/>
  <c r="Q82" i="16"/>
  <c r="V82" i="16"/>
  <c r="G83" i="16"/>
  <c r="G80" i="16" s="1"/>
  <c r="I83" i="16"/>
  <c r="K83" i="16"/>
  <c r="O83" i="16"/>
  <c r="Q83" i="16"/>
  <c r="V83" i="16"/>
  <c r="G84" i="16"/>
  <c r="I84" i="16"/>
  <c r="I80" i="16" s="1"/>
  <c r="K84" i="16"/>
  <c r="M84" i="16"/>
  <c r="O84" i="16"/>
  <c r="Q84" i="16"/>
  <c r="Q80" i="16" s="1"/>
  <c r="V84" i="16"/>
  <c r="G85" i="16"/>
  <c r="M85" i="16" s="1"/>
  <c r="I85" i="16"/>
  <c r="K85" i="16"/>
  <c r="O85" i="16"/>
  <c r="Q85" i="16"/>
  <c r="V85" i="16"/>
  <c r="G86" i="16"/>
  <c r="I86" i="16"/>
  <c r="K86" i="16"/>
  <c r="M86" i="16"/>
  <c r="O86" i="16"/>
  <c r="Q86" i="16"/>
  <c r="V86" i="16"/>
  <c r="G87" i="16"/>
  <c r="M87" i="16" s="1"/>
  <c r="I87" i="16"/>
  <c r="K87" i="16"/>
  <c r="O87" i="16"/>
  <c r="Q87" i="16"/>
  <c r="V87" i="16"/>
  <c r="G88" i="16"/>
  <c r="M88" i="16" s="1"/>
  <c r="I88" i="16"/>
  <c r="K88" i="16"/>
  <c r="O88" i="16"/>
  <c r="Q88" i="16"/>
  <c r="V88" i="16"/>
  <c r="G89" i="16"/>
  <c r="M89" i="16" s="1"/>
  <c r="I89" i="16"/>
  <c r="K89" i="16"/>
  <c r="O89" i="16"/>
  <c r="Q89" i="16"/>
  <c r="V89" i="16"/>
  <c r="G90" i="16"/>
  <c r="I90" i="16"/>
  <c r="K90" i="16"/>
  <c r="M90" i="16"/>
  <c r="O90" i="16"/>
  <c r="Q90" i="16"/>
  <c r="V90" i="16"/>
  <c r="G91" i="16"/>
  <c r="M91" i="16" s="1"/>
  <c r="I91" i="16"/>
  <c r="K91" i="16"/>
  <c r="O91" i="16"/>
  <c r="Q91" i="16"/>
  <c r="V91" i="16"/>
  <c r="G92" i="16"/>
  <c r="M92" i="16" s="1"/>
  <c r="I92" i="16"/>
  <c r="K92" i="16"/>
  <c r="O92" i="16"/>
  <c r="Q92" i="16"/>
  <c r="V92" i="16"/>
  <c r="G93" i="16"/>
  <c r="M93" i="16" s="1"/>
  <c r="I93" i="16"/>
  <c r="K93" i="16"/>
  <c r="O93" i="16"/>
  <c r="Q93" i="16"/>
  <c r="V93" i="16"/>
  <c r="G94" i="16"/>
  <c r="I94" i="16"/>
  <c r="K94" i="16"/>
  <c r="M94" i="16"/>
  <c r="O94" i="16"/>
  <c r="Q94" i="16"/>
  <c r="V94" i="16"/>
  <c r="G95" i="16"/>
  <c r="M95" i="16" s="1"/>
  <c r="I95" i="16"/>
  <c r="K95" i="16"/>
  <c r="O95" i="16"/>
  <c r="Q95" i="16"/>
  <c r="V95" i="16"/>
  <c r="G96" i="16"/>
  <c r="M96" i="16" s="1"/>
  <c r="I96" i="16"/>
  <c r="K96" i="16"/>
  <c r="O96" i="16"/>
  <c r="Q96" i="16"/>
  <c r="V96" i="16"/>
  <c r="G97" i="16"/>
  <c r="M97" i="16" s="1"/>
  <c r="I97" i="16"/>
  <c r="K97" i="16"/>
  <c r="O97" i="16"/>
  <c r="Q97" i="16"/>
  <c r="V97" i="16"/>
  <c r="G98" i="16"/>
  <c r="I98" i="16"/>
  <c r="K98" i="16"/>
  <c r="M98" i="16"/>
  <c r="O98" i="16"/>
  <c r="Q98" i="16"/>
  <c r="V98" i="16"/>
  <c r="G99" i="16"/>
  <c r="M99" i="16" s="1"/>
  <c r="I99" i="16"/>
  <c r="K99" i="16"/>
  <c r="O99" i="16"/>
  <c r="Q99" i="16"/>
  <c r="V99" i="16"/>
  <c r="G101" i="16"/>
  <c r="M101" i="16" s="1"/>
  <c r="I101" i="16"/>
  <c r="K101" i="16"/>
  <c r="K100" i="16" s="1"/>
  <c r="O101" i="16"/>
  <c r="Q101" i="16"/>
  <c r="V101" i="16"/>
  <c r="V100" i="16" s="1"/>
  <c r="G102" i="16"/>
  <c r="I102" i="16"/>
  <c r="K102" i="16"/>
  <c r="M102" i="16"/>
  <c r="O102" i="16"/>
  <c r="Q102" i="16"/>
  <c r="V102" i="16"/>
  <c r="G103" i="16"/>
  <c r="G100" i="16" s="1"/>
  <c r="I103" i="16"/>
  <c r="K103" i="16"/>
  <c r="O103" i="16"/>
  <c r="O100" i="16" s="1"/>
  <c r="Q103" i="16"/>
  <c r="V103" i="16"/>
  <c r="G104" i="16"/>
  <c r="M104" i="16" s="1"/>
  <c r="I104" i="16"/>
  <c r="I100" i="16" s="1"/>
  <c r="K104" i="16"/>
  <c r="O104" i="16"/>
  <c r="Q104" i="16"/>
  <c r="Q100" i="16" s="1"/>
  <c r="V104" i="16"/>
  <c r="G105" i="16"/>
  <c r="M105" i="16" s="1"/>
  <c r="I105" i="16"/>
  <c r="K105" i="16"/>
  <c r="O105" i="16"/>
  <c r="Q105" i="16"/>
  <c r="V105" i="16"/>
  <c r="G106" i="16"/>
  <c r="I106" i="16"/>
  <c r="K106" i="16"/>
  <c r="M106" i="16"/>
  <c r="O106" i="16"/>
  <c r="Q106" i="16"/>
  <c r="V106" i="16"/>
  <c r="G107" i="16"/>
  <c r="M107" i="16" s="1"/>
  <c r="I107" i="16"/>
  <c r="K107" i="16"/>
  <c r="O107" i="16"/>
  <c r="Q107" i="16"/>
  <c r="V107" i="16"/>
  <c r="G108" i="16"/>
  <c r="M108" i="16" s="1"/>
  <c r="I108" i="16"/>
  <c r="K108" i="16"/>
  <c r="O108" i="16"/>
  <c r="Q108" i="16"/>
  <c r="V108" i="16"/>
  <c r="G109" i="16"/>
  <c r="M109" i="16" s="1"/>
  <c r="I109" i="16"/>
  <c r="K109" i="16"/>
  <c r="O109" i="16"/>
  <c r="Q109" i="16"/>
  <c r="V109" i="16"/>
  <c r="G110" i="16"/>
  <c r="I110" i="16"/>
  <c r="K110" i="16"/>
  <c r="M110" i="16"/>
  <c r="O110" i="16"/>
  <c r="Q110" i="16"/>
  <c r="V110" i="16"/>
  <c r="G111" i="16"/>
  <c r="M111" i="16" s="1"/>
  <c r="I111" i="16"/>
  <c r="K111" i="16"/>
  <c r="O111" i="16"/>
  <c r="Q111" i="16"/>
  <c r="V111" i="16"/>
  <c r="G112" i="16"/>
  <c r="M112" i="16" s="1"/>
  <c r="I112" i="16"/>
  <c r="K112" i="16"/>
  <c r="O112" i="16"/>
  <c r="Q112" i="16"/>
  <c r="V112" i="16"/>
  <c r="G113" i="16"/>
  <c r="M113" i="16" s="1"/>
  <c r="I113" i="16"/>
  <c r="K113" i="16"/>
  <c r="O113" i="16"/>
  <c r="Q113" i="16"/>
  <c r="V113" i="16"/>
  <c r="G114" i="16"/>
  <c r="I114" i="16"/>
  <c r="K114" i="16"/>
  <c r="M114" i="16"/>
  <c r="O114" i="16"/>
  <c r="Q114" i="16"/>
  <c r="V114" i="16"/>
  <c r="G115" i="16"/>
  <c r="M115" i="16" s="1"/>
  <c r="I115" i="16"/>
  <c r="K115" i="16"/>
  <c r="O115" i="16"/>
  <c r="Q115" i="16"/>
  <c r="V115" i="16"/>
  <c r="G116" i="16"/>
  <c r="M116" i="16" s="1"/>
  <c r="I116" i="16"/>
  <c r="K116" i="16"/>
  <c r="O116" i="16"/>
  <c r="Q116" i="16"/>
  <c r="V116" i="16"/>
  <c r="G117" i="16"/>
  <c r="I117" i="16"/>
  <c r="K117" i="16"/>
  <c r="M117" i="16"/>
  <c r="O117" i="16"/>
  <c r="Q117" i="16"/>
  <c r="V117" i="16"/>
  <c r="G118" i="16"/>
  <c r="I118" i="16"/>
  <c r="K118" i="16"/>
  <c r="M118" i="16"/>
  <c r="O118" i="16"/>
  <c r="Q118" i="16"/>
  <c r="V118" i="16"/>
  <c r="G119" i="16"/>
  <c r="M119" i="16" s="1"/>
  <c r="I119" i="16"/>
  <c r="K119" i="16"/>
  <c r="O119" i="16"/>
  <c r="Q119" i="16"/>
  <c r="V119" i="16"/>
  <c r="G120" i="16"/>
  <c r="M120" i="16" s="1"/>
  <c r="I120" i="16"/>
  <c r="K120" i="16"/>
  <c r="O120" i="16"/>
  <c r="Q120" i="16"/>
  <c r="V120" i="16"/>
  <c r="G121" i="16"/>
  <c r="I121" i="16"/>
  <c r="K121" i="16"/>
  <c r="M121" i="16"/>
  <c r="O121" i="16"/>
  <c r="Q121" i="16"/>
  <c r="V121" i="16"/>
  <c r="G122" i="16"/>
  <c r="I122" i="16"/>
  <c r="K122" i="16"/>
  <c r="M122" i="16"/>
  <c r="O122" i="16"/>
  <c r="Q122" i="16"/>
  <c r="V122" i="16"/>
  <c r="G123" i="16"/>
  <c r="M123" i="16" s="1"/>
  <c r="I123" i="16"/>
  <c r="K123" i="16"/>
  <c r="O123" i="16"/>
  <c r="Q123" i="16"/>
  <c r="V123" i="16"/>
  <c r="G125" i="16"/>
  <c r="M125" i="16" s="1"/>
  <c r="I125" i="16"/>
  <c r="K125" i="16"/>
  <c r="O125" i="16"/>
  <c r="Q125" i="16"/>
  <c r="V125" i="16"/>
  <c r="G128" i="16"/>
  <c r="I128" i="16"/>
  <c r="K128" i="16"/>
  <c r="M128" i="16"/>
  <c r="O128" i="16"/>
  <c r="Q128" i="16"/>
  <c r="V128" i="16"/>
  <c r="G129" i="16"/>
  <c r="I129" i="16"/>
  <c r="K129" i="16"/>
  <c r="M129" i="16"/>
  <c r="O129" i="16"/>
  <c r="Q129" i="16"/>
  <c r="V129" i="16"/>
  <c r="G130" i="16"/>
  <c r="M130" i="16" s="1"/>
  <c r="I130" i="16"/>
  <c r="K130" i="16"/>
  <c r="O130" i="16"/>
  <c r="Q130" i="16"/>
  <c r="V130" i="16"/>
  <c r="G132" i="16"/>
  <c r="M132" i="16" s="1"/>
  <c r="I132" i="16"/>
  <c r="K132" i="16"/>
  <c r="K131" i="16" s="1"/>
  <c r="O132" i="16"/>
  <c r="Q132" i="16"/>
  <c r="V132" i="16"/>
  <c r="V131" i="16" s="1"/>
  <c r="G133" i="16"/>
  <c r="I133" i="16"/>
  <c r="K133" i="16"/>
  <c r="M133" i="16"/>
  <c r="O133" i="16"/>
  <c r="Q133" i="16"/>
  <c r="V133" i="16"/>
  <c r="G134" i="16"/>
  <c r="G131" i="16" s="1"/>
  <c r="I134" i="16"/>
  <c r="K134" i="16"/>
  <c r="O134" i="16"/>
  <c r="O131" i="16" s="1"/>
  <c r="Q134" i="16"/>
  <c r="V134" i="16"/>
  <c r="G135" i="16"/>
  <c r="M135" i="16" s="1"/>
  <c r="I135" i="16"/>
  <c r="I131" i="16" s="1"/>
  <c r="K135" i="16"/>
  <c r="O135" i="16"/>
  <c r="Q135" i="16"/>
  <c r="Q131" i="16" s="1"/>
  <c r="V135" i="16"/>
  <c r="G136" i="16"/>
  <c r="I136" i="16"/>
  <c r="K136" i="16"/>
  <c r="M136" i="16"/>
  <c r="O136" i="16"/>
  <c r="Q136" i="16"/>
  <c r="V136" i="16"/>
  <c r="G137" i="16"/>
  <c r="I137" i="16"/>
  <c r="K137" i="16"/>
  <c r="M137" i="16"/>
  <c r="O137" i="16"/>
  <c r="Q137" i="16"/>
  <c r="V137" i="16"/>
  <c r="G138" i="16"/>
  <c r="M138" i="16" s="1"/>
  <c r="I138" i="16"/>
  <c r="K138" i="16"/>
  <c r="O138" i="16"/>
  <c r="Q138" i="16"/>
  <c r="V138" i="16"/>
  <c r="G139" i="16"/>
  <c r="M139" i="16" s="1"/>
  <c r="I139" i="16"/>
  <c r="K139" i="16"/>
  <c r="O139" i="16"/>
  <c r="Q139" i="16"/>
  <c r="V139" i="16"/>
  <c r="G140" i="16"/>
  <c r="M140" i="16" s="1"/>
  <c r="I140" i="16"/>
  <c r="K140" i="16"/>
  <c r="O140" i="16"/>
  <c r="Q140" i="16"/>
  <c r="V140" i="16"/>
  <c r="G141" i="16"/>
  <c r="I141" i="16"/>
  <c r="K141" i="16"/>
  <c r="M141" i="16"/>
  <c r="O141" i="16"/>
  <c r="Q141" i="16"/>
  <c r="V141" i="16"/>
  <c r="G142" i="16"/>
  <c r="M142" i="16" s="1"/>
  <c r="I142" i="16"/>
  <c r="K142" i="16"/>
  <c r="O142" i="16"/>
  <c r="Q142" i="16"/>
  <c r="V142" i="16"/>
  <c r="G143" i="16"/>
  <c r="M143" i="16" s="1"/>
  <c r="I143" i="16"/>
  <c r="K143" i="16"/>
  <c r="O143" i="16"/>
  <c r="Q143" i="16"/>
  <c r="V143" i="16"/>
  <c r="G144" i="16"/>
  <c r="I144" i="16"/>
  <c r="K144" i="16"/>
  <c r="M144" i="16"/>
  <c r="O144" i="16"/>
  <c r="Q144" i="16"/>
  <c r="V144" i="16"/>
  <c r="G145" i="16"/>
  <c r="I145" i="16"/>
  <c r="K145" i="16"/>
  <c r="M145" i="16"/>
  <c r="O145" i="16"/>
  <c r="Q145" i="16"/>
  <c r="V145" i="16"/>
  <c r="G146" i="16"/>
  <c r="M146" i="16" s="1"/>
  <c r="I146" i="16"/>
  <c r="K146" i="16"/>
  <c r="O146" i="16"/>
  <c r="Q146" i="16"/>
  <c r="V146" i="16"/>
  <c r="G147" i="16"/>
  <c r="M147" i="16" s="1"/>
  <c r="I147" i="16"/>
  <c r="K147" i="16"/>
  <c r="O147" i="16"/>
  <c r="Q147" i="16"/>
  <c r="V147" i="16"/>
  <c r="G148" i="16"/>
  <c r="I148" i="16"/>
  <c r="K148" i="16"/>
  <c r="M148" i="16"/>
  <c r="O148" i="16"/>
  <c r="Q148" i="16"/>
  <c r="V148" i="16"/>
  <c r="G149" i="16"/>
  <c r="I149" i="16"/>
  <c r="K149" i="16"/>
  <c r="M149" i="16"/>
  <c r="O149" i="16"/>
  <c r="Q149" i="16"/>
  <c r="V149" i="16"/>
  <c r="G150" i="16"/>
  <c r="M150" i="16" s="1"/>
  <c r="I150" i="16"/>
  <c r="K150" i="16"/>
  <c r="O150" i="16"/>
  <c r="Q150" i="16"/>
  <c r="V150" i="16"/>
  <c r="G151" i="16"/>
  <c r="M151" i="16" s="1"/>
  <c r="I151" i="16"/>
  <c r="K151" i="16"/>
  <c r="O151" i="16"/>
  <c r="Q151" i="16"/>
  <c r="V151" i="16"/>
  <c r="G152" i="16"/>
  <c r="I152" i="16"/>
  <c r="K152" i="16"/>
  <c r="M152" i="16"/>
  <c r="O152" i="16"/>
  <c r="Q152" i="16"/>
  <c r="V152" i="16"/>
  <c r="G153" i="16"/>
  <c r="I153" i="16"/>
  <c r="K153" i="16"/>
  <c r="M153" i="16"/>
  <c r="O153" i="16"/>
  <c r="Q153" i="16"/>
  <c r="V153" i="16"/>
  <c r="G154" i="16"/>
  <c r="M154" i="16" s="1"/>
  <c r="I154" i="16"/>
  <c r="K154" i="16"/>
  <c r="O154" i="16"/>
  <c r="Q154" i="16"/>
  <c r="V154" i="16"/>
  <c r="G155" i="16"/>
  <c r="M155" i="16" s="1"/>
  <c r="I155" i="16"/>
  <c r="K155" i="16"/>
  <c r="O155" i="16"/>
  <c r="Q155" i="16"/>
  <c r="V155" i="16"/>
  <c r="G156" i="16"/>
  <c r="I156" i="16"/>
  <c r="K156" i="16"/>
  <c r="M156" i="16"/>
  <c r="O156" i="16"/>
  <c r="Q156" i="16"/>
  <c r="V156" i="16"/>
  <c r="G157" i="16"/>
  <c r="I157" i="16"/>
  <c r="K157" i="16"/>
  <c r="M157" i="16"/>
  <c r="O157" i="16"/>
  <c r="Q157" i="16"/>
  <c r="V157" i="16"/>
  <c r="G158" i="16"/>
  <c r="M158" i="16" s="1"/>
  <c r="I158" i="16"/>
  <c r="K158" i="16"/>
  <c r="O158" i="16"/>
  <c r="Q158" i="16"/>
  <c r="V158" i="16"/>
  <c r="G159" i="16"/>
  <c r="M159" i="16" s="1"/>
  <c r="I159" i="16"/>
  <c r="K159" i="16"/>
  <c r="O159" i="16"/>
  <c r="Q159" i="16"/>
  <c r="V159" i="16"/>
  <c r="G160" i="16"/>
  <c r="I160" i="16"/>
  <c r="K160" i="16"/>
  <c r="M160" i="16"/>
  <c r="O160" i="16"/>
  <c r="Q160" i="16"/>
  <c r="V160" i="16"/>
  <c r="G161" i="16"/>
  <c r="I161" i="16"/>
  <c r="K161" i="16"/>
  <c r="M161" i="16"/>
  <c r="O161" i="16"/>
  <c r="Q161" i="16"/>
  <c r="V161" i="16"/>
  <c r="G162" i="16"/>
  <c r="G163" i="16"/>
  <c r="M163" i="16" s="1"/>
  <c r="I163" i="16"/>
  <c r="I162" i="16" s="1"/>
  <c r="K163" i="16"/>
  <c r="K162" i="16" s="1"/>
  <c r="O163" i="16"/>
  <c r="Q163" i="16"/>
  <c r="Q162" i="16" s="1"/>
  <c r="V163" i="16"/>
  <c r="V162" i="16" s="1"/>
  <c r="G164" i="16"/>
  <c r="I164" i="16"/>
  <c r="K164" i="16"/>
  <c r="M164" i="16"/>
  <c r="O164" i="16"/>
  <c r="Q164" i="16"/>
  <c r="V164" i="16"/>
  <c r="G165" i="16"/>
  <c r="I165" i="16"/>
  <c r="K165" i="16"/>
  <c r="M165" i="16"/>
  <c r="O165" i="16"/>
  <c r="Q165" i="16"/>
  <c r="V165" i="16"/>
  <c r="G166" i="16"/>
  <c r="M166" i="16" s="1"/>
  <c r="I166" i="16"/>
  <c r="K166" i="16"/>
  <c r="O166" i="16"/>
  <c r="O162" i="16" s="1"/>
  <c r="Q166" i="16"/>
  <c r="V166" i="16"/>
  <c r="G167" i="16"/>
  <c r="M167" i="16" s="1"/>
  <c r="I167" i="16"/>
  <c r="K167" i="16"/>
  <c r="O167" i="16"/>
  <c r="Q167" i="16"/>
  <c r="V167" i="16"/>
  <c r="G168" i="16"/>
  <c r="I168" i="16"/>
  <c r="K168" i="16"/>
  <c r="M168" i="16"/>
  <c r="O168" i="16"/>
  <c r="Q168" i="16"/>
  <c r="V168" i="16"/>
  <c r="G170" i="16"/>
  <c r="G169" i="16" s="1"/>
  <c r="I170" i="16"/>
  <c r="I169" i="16" s="1"/>
  <c r="K170" i="16"/>
  <c r="O170" i="16"/>
  <c r="O169" i="16" s="1"/>
  <c r="Q170" i="16"/>
  <c r="Q169" i="16" s="1"/>
  <c r="V170" i="16"/>
  <c r="V169" i="16" s="1"/>
  <c r="G172" i="16"/>
  <c r="M172" i="16" s="1"/>
  <c r="I172" i="16"/>
  <c r="K172" i="16"/>
  <c r="K169" i="16" s="1"/>
  <c r="O172" i="16"/>
  <c r="Q172" i="16"/>
  <c r="V172" i="16"/>
  <c r="G175" i="16"/>
  <c r="I175" i="16"/>
  <c r="K175" i="16"/>
  <c r="M175" i="16"/>
  <c r="O175" i="16"/>
  <c r="Q175" i="16"/>
  <c r="V175" i="16"/>
  <c r="G177" i="16"/>
  <c r="M177" i="16" s="1"/>
  <c r="M176" i="16" s="1"/>
  <c r="I177" i="16"/>
  <c r="I176" i="16" s="1"/>
  <c r="K177" i="16"/>
  <c r="K176" i="16" s="1"/>
  <c r="O177" i="16"/>
  <c r="O176" i="16" s="1"/>
  <c r="Q177" i="16"/>
  <c r="Q176" i="16" s="1"/>
  <c r="V177" i="16"/>
  <c r="G178" i="16"/>
  <c r="M178" i="16" s="1"/>
  <c r="I178" i="16"/>
  <c r="K178" i="16"/>
  <c r="O178" i="16"/>
  <c r="Q178" i="16"/>
  <c r="V178" i="16"/>
  <c r="V176" i="16" s="1"/>
  <c r="G179" i="16"/>
  <c r="I179" i="16"/>
  <c r="K179" i="16"/>
  <c r="M179" i="16"/>
  <c r="O179" i="16"/>
  <c r="Q179" i="16"/>
  <c r="V179" i="16"/>
  <c r="G180" i="16"/>
  <c r="M180" i="16" s="1"/>
  <c r="I180" i="16"/>
  <c r="K180" i="16"/>
  <c r="O180" i="16"/>
  <c r="Q180" i="16"/>
  <c r="V180" i="16"/>
  <c r="G181" i="16"/>
  <c r="M181" i="16" s="1"/>
  <c r="I181" i="16"/>
  <c r="K181" i="16"/>
  <c r="O181" i="16"/>
  <c r="Q181" i="16"/>
  <c r="V181" i="16"/>
  <c r="G182" i="16"/>
  <c r="M182" i="16" s="1"/>
  <c r="I182" i="16"/>
  <c r="K182" i="16"/>
  <c r="O182" i="16"/>
  <c r="Q182" i="16"/>
  <c r="V182" i="16"/>
  <c r="G183" i="16"/>
  <c r="I183" i="16"/>
  <c r="K183" i="16"/>
  <c r="M183" i="16"/>
  <c r="O183" i="16"/>
  <c r="Q183" i="16"/>
  <c r="V183" i="16"/>
  <c r="G184" i="16"/>
  <c r="I184" i="16"/>
  <c r="K184" i="16"/>
  <c r="M184" i="16"/>
  <c r="O184" i="16"/>
  <c r="Q184" i="16"/>
  <c r="V184" i="16"/>
  <c r="G185" i="16"/>
  <c r="M185" i="16" s="1"/>
  <c r="I185" i="16"/>
  <c r="K185" i="16"/>
  <c r="O185" i="16"/>
  <c r="Q185" i="16"/>
  <c r="V185" i="16"/>
  <c r="G186" i="16"/>
  <c r="M186" i="16" s="1"/>
  <c r="I186" i="16"/>
  <c r="K186" i="16"/>
  <c r="O186" i="16"/>
  <c r="Q186" i="16"/>
  <c r="V186" i="16"/>
  <c r="G187" i="16"/>
  <c r="I187" i="16"/>
  <c r="K187" i="16"/>
  <c r="M187" i="16"/>
  <c r="O187" i="16"/>
  <c r="Q187" i="16"/>
  <c r="V187" i="16"/>
  <c r="G188" i="16"/>
  <c r="M188" i="16" s="1"/>
  <c r="I188" i="16"/>
  <c r="K188" i="16"/>
  <c r="O188" i="16"/>
  <c r="Q188" i="16"/>
  <c r="V188" i="16"/>
  <c r="G189" i="16"/>
  <c r="M189" i="16" s="1"/>
  <c r="I189" i="16"/>
  <c r="K189" i="16"/>
  <c r="O189" i="16"/>
  <c r="Q189" i="16"/>
  <c r="V189" i="16"/>
  <c r="I190" i="16"/>
  <c r="Q190" i="16"/>
  <c r="V190" i="16"/>
  <c r="G191" i="16"/>
  <c r="I191" i="16"/>
  <c r="K191" i="16"/>
  <c r="K190" i="16" s="1"/>
  <c r="M191" i="16"/>
  <c r="M190" i="16" s="1"/>
  <c r="O191" i="16"/>
  <c r="O190" i="16" s="1"/>
  <c r="Q191" i="16"/>
  <c r="V191" i="16"/>
  <c r="G192" i="16"/>
  <c r="G190" i="16" s="1"/>
  <c r="I192" i="16"/>
  <c r="K192" i="16"/>
  <c r="M192" i="16"/>
  <c r="O192" i="16"/>
  <c r="Q192" i="16"/>
  <c r="V192" i="16"/>
  <c r="AE194" i="16"/>
  <c r="AF194" i="16"/>
  <c r="G489" i="15"/>
  <c r="BA486" i="15"/>
  <c r="BA447" i="15"/>
  <c r="BA444" i="15"/>
  <c r="BA441" i="15"/>
  <c r="BA438" i="15"/>
  <c r="BA435" i="15"/>
  <c r="BA364" i="15"/>
  <c r="BA361" i="15"/>
  <c r="BA356" i="15"/>
  <c r="BA350" i="15"/>
  <c r="BA345" i="15"/>
  <c r="BA63" i="15"/>
  <c r="G9" i="15"/>
  <c r="I9" i="15"/>
  <c r="I8" i="15" s="1"/>
  <c r="K9" i="15"/>
  <c r="K8" i="15" s="1"/>
  <c r="M9" i="15"/>
  <c r="O9" i="15"/>
  <c r="O8" i="15" s="1"/>
  <c r="Q9" i="15"/>
  <c r="V9" i="15"/>
  <c r="V8" i="15" s="1"/>
  <c r="G12" i="15"/>
  <c r="I12" i="15"/>
  <c r="K12" i="15"/>
  <c r="M12" i="15"/>
  <c r="O12" i="15"/>
  <c r="Q12" i="15"/>
  <c r="V12" i="15"/>
  <c r="G16" i="15"/>
  <c r="G8" i="15" s="1"/>
  <c r="I16" i="15"/>
  <c r="K16" i="15"/>
  <c r="M16" i="15"/>
  <c r="O16" i="15"/>
  <c r="Q16" i="15"/>
  <c r="V16" i="15"/>
  <c r="G19" i="15"/>
  <c r="M19" i="15" s="1"/>
  <c r="I19" i="15"/>
  <c r="K19" i="15"/>
  <c r="O19" i="15"/>
  <c r="Q19" i="15"/>
  <c r="Q8" i="15" s="1"/>
  <c r="V19" i="15"/>
  <c r="G21" i="15"/>
  <c r="M21" i="15" s="1"/>
  <c r="I21" i="15"/>
  <c r="K21" i="15"/>
  <c r="O21" i="15"/>
  <c r="Q21" i="15"/>
  <c r="V21" i="15"/>
  <c r="G23" i="15"/>
  <c r="I23" i="15"/>
  <c r="K23" i="15"/>
  <c r="M23" i="15"/>
  <c r="O23" i="15"/>
  <c r="Q23" i="15"/>
  <c r="V23" i="15"/>
  <c r="G25" i="15"/>
  <c r="M25" i="15" s="1"/>
  <c r="I25" i="15"/>
  <c r="K25" i="15"/>
  <c r="O25" i="15"/>
  <c r="Q25" i="15"/>
  <c r="V25" i="15"/>
  <c r="G27" i="15"/>
  <c r="M27" i="15" s="1"/>
  <c r="I27" i="15"/>
  <c r="K27" i="15"/>
  <c r="O27" i="15"/>
  <c r="Q27" i="15"/>
  <c r="V27" i="15"/>
  <c r="G29" i="15"/>
  <c r="I29" i="15"/>
  <c r="K29" i="15"/>
  <c r="M29" i="15"/>
  <c r="O29" i="15"/>
  <c r="Q29" i="15"/>
  <c r="V29" i="15"/>
  <c r="G31" i="15"/>
  <c r="I31" i="15"/>
  <c r="K31" i="15"/>
  <c r="M31" i="15"/>
  <c r="O31" i="15"/>
  <c r="Q31" i="15"/>
  <c r="V31" i="15"/>
  <c r="G33" i="15"/>
  <c r="I33" i="15"/>
  <c r="K33" i="15"/>
  <c r="M33" i="15"/>
  <c r="O33" i="15"/>
  <c r="Q33" i="15"/>
  <c r="V33" i="15"/>
  <c r="G35" i="15"/>
  <c r="I35" i="15"/>
  <c r="K35" i="15"/>
  <c r="M35" i="15"/>
  <c r="O35" i="15"/>
  <c r="Q35" i="15"/>
  <c r="V35" i="15"/>
  <c r="G37" i="15"/>
  <c r="M37" i="15" s="1"/>
  <c r="I37" i="15"/>
  <c r="K37" i="15"/>
  <c r="O37" i="15"/>
  <c r="Q37" i="15"/>
  <c r="V37" i="15"/>
  <c r="G39" i="15"/>
  <c r="I39" i="15"/>
  <c r="K39" i="15"/>
  <c r="M39" i="15"/>
  <c r="O39" i="15"/>
  <c r="Q39" i="15"/>
  <c r="V39" i="15"/>
  <c r="G41" i="15"/>
  <c r="M41" i="15" s="1"/>
  <c r="I41" i="15"/>
  <c r="K41" i="15"/>
  <c r="O41" i="15"/>
  <c r="Q41" i="15"/>
  <c r="V41" i="15"/>
  <c r="G43" i="15"/>
  <c r="M43" i="15" s="1"/>
  <c r="I43" i="15"/>
  <c r="K43" i="15"/>
  <c r="O43" i="15"/>
  <c r="Q43" i="15"/>
  <c r="V43" i="15"/>
  <c r="G45" i="15"/>
  <c r="I45" i="15"/>
  <c r="K45" i="15"/>
  <c r="M45" i="15"/>
  <c r="O45" i="15"/>
  <c r="Q45" i="15"/>
  <c r="V45" i="15"/>
  <c r="G49" i="15"/>
  <c r="I49" i="15"/>
  <c r="K49" i="15"/>
  <c r="M49" i="15"/>
  <c r="O49" i="15"/>
  <c r="Q49" i="15"/>
  <c r="V49" i="15"/>
  <c r="G51" i="15"/>
  <c r="I51" i="15"/>
  <c r="K51" i="15"/>
  <c r="M51" i="15"/>
  <c r="O51" i="15"/>
  <c r="Q51" i="15"/>
  <c r="V51" i="15"/>
  <c r="G53" i="15"/>
  <c r="I53" i="15"/>
  <c r="K53" i="15"/>
  <c r="M53" i="15"/>
  <c r="O53" i="15"/>
  <c r="Q53" i="15"/>
  <c r="V53" i="15"/>
  <c r="G56" i="15"/>
  <c r="M56" i="15" s="1"/>
  <c r="I56" i="15"/>
  <c r="K56" i="15"/>
  <c r="O56" i="15"/>
  <c r="Q56" i="15"/>
  <c r="V56" i="15"/>
  <c r="G58" i="15"/>
  <c r="I58" i="15"/>
  <c r="K58" i="15"/>
  <c r="M58" i="15"/>
  <c r="O58" i="15"/>
  <c r="Q58" i="15"/>
  <c r="V58" i="15"/>
  <c r="G60" i="15"/>
  <c r="M60" i="15" s="1"/>
  <c r="I60" i="15"/>
  <c r="K60" i="15"/>
  <c r="O60" i="15"/>
  <c r="Q60" i="15"/>
  <c r="V60" i="15"/>
  <c r="G62" i="15"/>
  <c r="M62" i="15" s="1"/>
  <c r="I62" i="15"/>
  <c r="K62" i="15"/>
  <c r="O62" i="15"/>
  <c r="Q62" i="15"/>
  <c r="V62" i="15"/>
  <c r="G66" i="15"/>
  <c r="I66" i="15"/>
  <c r="K66" i="15"/>
  <c r="M66" i="15"/>
  <c r="O66" i="15"/>
  <c r="Q66" i="15"/>
  <c r="V66" i="15"/>
  <c r="G67" i="15"/>
  <c r="I67" i="15"/>
  <c r="K67" i="15"/>
  <c r="M67" i="15"/>
  <c r="O67" i="15"/>
  <c r="Q67" i="15"/>
  <c r="V67" i="15"/>
  <c r="G68" i="15"/>
  <c r="I68" i="15"/>
  <c r="K68" i="15"/>
  <c r="M68" i="15"/>
  <c r="O68" i="15"/>
  <c r="Q68" i="15"/>
  <c r="V68" i="15"/>
  <c r="G70" i="15"/>
  <c r="I70" i="15"/>
  <c r="K70" i="15"/>
  <c r="K69" i="15" s="1"/>
  <c r="M70" i="15"/>
  <c r="O70" i="15"/>
  <c r="Q70" i="15"/>
  <c r="Q69" i="15" s="1"/>
  <c r="V70" i="15"/>
  <c r="V69" i="15" s="1"/>
  <c r="G73" i="15"/>
  <c r="I73" i="15"/>
  <c r="K73" i="15"/>
  <c r="M73" i="15"/>
  <c r="O73" i="15"/>
  <c r="Q73" i="15"/>
  <c r="V73" i="15"/>
  <c r="G74" i="15"/>
  <c r="G69" i="15" s="1"/>
  <c r="I74" i="15"/>
  <c r="K74" i="15"/>
  <c r="O74" i="15"/>
  <c r="O69" i="15" s="1"/>
  <c r="Q74" i="15"/>
  <c r="V74" i="15"/>
  <c r="G75" i="15"/>
  <c r="M75" i="15" s="1"/>
  <c r="I75" i="15"/>
  <c r="K75" i="15"/>
  <c r="O75" i="15"/>
  <c r="Q75" i="15"/>
  <c r="V75" i="15"/>
  <c r="G81" i="15"/>
  <c r="I81" i="15"/>
  <c r="I69" i="15" s="1"/>
  <c r="K81" i="15"/>
  <c r="M81" i="15"/>
  <c r="O81" i="15"/>
  <c r="Q81" i="15"/>
  <c r="V81" i="15"/>
  <c r="G83" i="15"/>
  <c r="I83" i="15"/>
  <c r="K83" i="15"/>
  <c r="M83" i="15"/>
  <c r="O83" i="15"/>
  <c r="Q83" i="15"/>
  <c r="V83" i="15"/>
  <c r="G85" i="15"/>
  <c r="I85" i="15"/>
  <c r="K85" i="15"/>
  <c r="M85" i="15"/>
  <c r="O85" i="15"/>
  <c r="Q85" i="15"/>
  <c r="V85" i="15"/>
  <c r="G87" i="15"/>
  <c r="M87" i="15" s="1"/>
  <c r="I87" i="15"/>
  <c r="K87" i="15"/>
  <c r="O87" i="15"/>
  <c r="Q87" i="15"/>
  <c r="V87" i="15"/>
  <c r="G89" i="15"/>
  <c r="I89" i="15"/>
  <c r="K89" i="15"/>
  <c r="M89" i="15"/>
  <c r="O89" i="15"/>
  <c r="Q89" i="15"/>
  <c r="V89" i="15"/>
  <c r="G91" i="15"/>
  <c r="M91" i="15" s="1"/>
  <c r="I91" i="15"/>
  <c r="I90" i="15" s="1"/>
  <c r="K91" i="15"/>
  <c r="O91" i="15"/>
  <c r="O90" i="15" s="1"/>
  <c r="Q91" i="15"/>
  <c r="Q90" i="15" s="1"/>
  <c r="V91" i="15"/>
  <c r="G93" i="15"/>
  <c r="G90" i="15" s="1"/>
  <c r="I93" i="15"/>
  <c r="K93" i="15"/>
  <c r="K90" i="15" s="1"/>
  <c r="O93" i="15"/>
  <c r="Q93" i="15"/>
  <c r="V93" i="15"/>
  <c r="G95" i="15"/>
  <c r="I95" i="15"/>
  <c r="K95" i="15"/>
  <c r="M95" i="15"/>
  <c r="O95" i="15"/>
  <c r="Q95" i="15"/>
  <c r="V95" i="15"/>
  <c r="V90" i="15" s="1"/>
  <c r="G97" i="15"/>
  <c r="I97" i="15"/>
  <c r="K97" i="15"/>
  <c r="M97" i="15"/>
  <c r="O97" i="15"/>
  <c r="Q97" i="15"/>
  <c r="V97" i="15"/>
  <c r="G99" i="15"/>
  <c r="I99" i="15"/>
  <c r="K99" i="15"/>
  <c r="M99" i="15"/>
  <c r="O99" i="15"/>
  <c r="Q99" i="15"/>
  <c r="V99" i="15"/>
  <c r="G101" i="15"/>
  <c r="M101" i="15" s="1"/>
  <c r="I101" i="15"/>
  <c r="K101" i="15"/>
  <c r="O101" i="15"/>
  <c r="Q101" i="15"/>
  <c r="V101" i="15"/>
  <c r="G103" i="15"/>
  <c r="I103" i="15"/>
  <c r="K103" i="15"/>
  <c r="M103" i="15"/>
  <c r="O103" i="15"/>
  <c r="Q103" i="15"/>
  <c r="V103" i="15"/>
  <c r="G105" i="15"/>
  <c r="M105" i="15" s="1"/>
  <c r="I105" i="15"/>
  <c r="K105" i="15"/>
  <c r="O105" i="15"/>
  <c r="Q105" i="15"/>
  <c r="V105" i="15"/>
  <c r="G107" i="15"/>
  <c r="M107" i="15" s="1"/>
  <c r="I107" i="15"/>
  <c r="K107" i="15"/>
  <c r="O107" i="15"/>
  <c r="Q107" i="15"/>
  <c r="V107" i="15"/>
  <c r="G109" i="15"/>
  <c r="M109" i="15" s="1"/>
  <c r="I109" i="15"/>
  <c r="K109" i="15"/>
  <c r="O109" i="15"/>
  <c r="Q109" i="15"/>
  <c r="V109" i="15"/>
  <c r="G111" i="15"/>
  <c r="I111" i="15"/>
  <c r="K111" i="15"/>
  <c r="M111" i="15"/>
  <c r="O111" i="15"/>
  <c r="Q111" i="15"/>
  <c r="V111" i="15"/>
  <c r="G113" i="15"/>
  <c r="I113" i="15"/>
  <c r="K113" i="15"/>
  <c r="M113" i="15"/>
  <c r="O113" i="15"/>
  <c r="Q113" i="15"/>
  <c r="V113" i="15"/>
  <c r="G115" i="15"/>
  <c r="I115" i="15"/>
  <c r="K115" i="15"/>
  <c r="M115" i="15"/>
  <c r="O115" i="15"/>
  <c r="Q115" i="15"/>
  <c r="V115" i="15"/>
  <c r="G117" i="15"/>
  <c r="M117" i="15" s="1"/>
  <c r="I117" i="15"/>
  <c r="K117" i="15"/>
  <c r="O117" i="15"/>
  <c r="Q117" i="15"/>
  <c r="V117" i="15"/>
  <c r="G119" i="15"/>
  <c r="I119" i="15"/>
  <c r="K119" i="15"/>
  <c r="M119" i="15"/>
  <c r="O119" i="15"/>
  <c r="Q119" i="15"/>
  <c r="V119" i="15"/>
  <c r="G121" i="15"/>
  <c r="M121" i="15" s="1"/>
  <c r="I121" i="15"/>
  <c r="K121" i="15"/>
  <c r="O121" i="15"/>
  <c r="Q121" i="15"/>
  <c r="V121" i="15"/>
  <c r="G123" i="15"/>
  <c r="M123" i="15" s="1"/>
  <c r="I123" i="15"/>
  <c r="I122" i="15" s="1"/>
  <c r="K123" i="15"/>
  <c r="K122" i="15" s="1"/>
  <c r="O123" i="15"/>
  <c r="Q123" i="15"/>
  <c r="Q122" i="15" s="1"/>
  <c r="V123" i="15"/>
  <c r="V122" i="15" s="1"/>
  <c r="G126" i="15"/>
  <c r="I126" i="15"/>
  <c r="K126" i="15"/>
  <c r="M126" i="15"/>
  <c r="O126" i="15"/>
  <c r="Q126" i="15"/>
  <c r="V126" i="15"/>
  <c r="G129" i="15"/>
  <c r="I129" i="15"/>
  <c r="K129" i="15"/>
  <c r="M129" i="15"/>
  <c r="O129" i="15"/>
  <c r="O122" i="15" s="1"/>
  <c r="Q129" i="15"/>
  <c r="V129" i="15"/>
  <c r="G132" i="15"/>
  <c r="I132" i="15"/>
  <c r="K132" i="15"/>
  <c r="M132" i="15"/>
  <c r="O132" i="15"/>
  <c r="Q132" i="15"/>
  <c r="V132" i="15"/>
  <c r="G136" i="15"/>
  <c r="M136" i="15" s="1"/>
  <c r="I136" i="15"/>
  <c r="K136" i="15"/>
  <c r="O136" i="15"/>
  <c r="Q136" i="15"/>
  <c r="V136" i="15"/>
  <c r="G138" i="15"/>
  <c r="I138" i="15"/>
  <c r="K138" i="15"/>
  <c r="M138" i="15"/>
  <c r="O138" i="15"/>
  <c r="Q138" i="15"/>
  <c r="V138" i="15"/>
  <c r="G140" i="15"/>
  <c r="M140" i="15" s="1"/>
  <c r="I140" i="15"/>
  <c r="K140" i="15"/>
  <c r="O140" i="15"/>
  <c r="Q140" i="15"/>
  <c r="V140" i="15"/>
  <c r="G142" i="15"/>
  <c r="M142" i="15" s="1"/>
  <c r="I142" i="15"/>
  <c r="K142" i="15"/>
  <c r="O142" i="15"/>
  <c r="Q142" i="15"/>
  <c r="V142" i="15"/>
  <c r="G144" i="15"/>
  <c r="M144" i="15" s="1"/>
  <c r="I144" i="15"/>
  <c r="K144" i="15"/>
  <c r="O144" i="15"/>
  <c r="Q144" i="15"/>
  <c r="V144" i="15"/>
  <c r="G147" i="15"/>
  <c r="I147" i="15"/>
  <c r="K147" i="15"/>
  <c r="M147" i="15"/>
  <c r="O147" i="15"/>
  <c r="Q147" i="15"/>
  <c r="V147" i="15"/>
  <c r="G152" i="15"/>
  <c r="I152" i="15"/>
  <c r="K152" i="15"/>
  <c r="M152" i="15"/>
  <c r="O152" i="15"/>
  <c r="Q152" i="15"/>
  <c r="V152" i="15"/>
  <c r="G156" i="15"/>
  <c r="I156" i="15"/>
  <c r="K156" i="15"/>
  <c r="M156" i="15"/>
  <c r="O156" i="15"/>
  <c r="Q156" i="15"/>
  <c r="V156" i="15"/>
  <c r="G159" i="15"/>
  <c r="M159" i="15" s="1"/>
  <c r="I159" i="15"/>
  <c r="K159" i="15"/>
  <c r="O159" i="15"/>
  <c r="Q159" i="15"/>
  <c r="V159" i="15"/>
  <c r="G163" i="15"/>
  <c r="I163" i="15"/>
  <c r="K163" i="15"/>
  <c r="M163" i="15"/>
  <c r="O163" i="15"/>
  <c r="Q163" i="15"/>
  <c r="V163" i="15"/>
  <c r="G167" i="15"/>
  <c r="M167" i="15" s="1"/>
  <c r="I167" i="15"/>
  <c r="K167" i="15"/>
  <c r="O167" i="15"/>
  <c r="Q167" i="15"/>
  <c r="V167" i="15"/>
  <c r="G170" i="15"/>
  <c r="M170" i="15" s="1"/>
  <c r="I170" i="15"/>
  <c r="K170" i="15"/>
  <c r="O170" i="15"/>
  <c r="Q170" i="15"/>
  <c r="V170" i="15"/>
  <c r="G172" i="15"/>
  <c r="M172" i="15" s="1"/>
  <c r="I172" i="15"/>
  <c r="K172" i="15"/>
  <c r="O172" i="15"/>
  <c r="Q172" i="15"/>
  <c r="V172" i="15"/>
  <c r="G177" i="15"/>
  <c r="I177" i="15"/>
  <c r="K177" i="15"/>
  <c r="M177" i="15"/>
  <c r="O177" i="15"/>
  <c r="Q177" i="15"/>
  <c r="V177" i="15"/>
  <c r="G179" i="15"/>
  <c r="I179" i="15"/>
  <c r="K179" i="15"/>
  <c r="M179" i="15"/>
  <c r="O179" i="15"/>
  <c r="Q179" i="15"/>
  <c r="V179" i="15"/>
  <c r="G181" i="15"/>
  <c r="I181" i="15"/>
  <c r="K181" i="15"/>
  <c r="M181" i="15"/>
  <c r="O181" i="15"/>
  <c r="Q181" i="15"/>
  <c r="V181" i="15"/>
  <c r="G183" i="15"/>
  <c r="M183" i="15" s="1"/>
  <c r="I183" i="15"/>
  <c r="K183" i="15"/>
  <c r="O183" i="15"/>
  <c r="Q183" i="15"/>
  <c r="V183" i="15"/>
  <c r="G185" i="15"/>
  <c r="I185" i="15"/>
  <c r="K185" i="15"/>
  <c r="M185" i="15"/>
  <c r="O185" i="15"/>
  <c r="Q185" i="15"/>
  <c r="V185" i="15"/>
  <c r="G188" i="15"/>
  <c r="M188" i="15" s="1"/>
  <c r="I188" i="15"/>
  <c r="K188" i="15"/>
  <c r="O188" i="15"/>
  <c r="Q188" i="15"/>
  <c r="V188" i="15"/>
  <c r="G190" i="15"/>
  <c r="M190" i="15" s="1"/>
  <c r="I190" i="15"/>
  <c r="K190" i="15"/>
  <c r="O190" i="15"/>
  <c r="Q190" i="15"/>
  <c r="V190" i="15"/>
  <c r="G192" i="15"/>
  <c r="M192" i="15" s="1"/>
  <c r="I192" i="15"/>
  <c r="K192" i="15"/>
  <c r="O192" i="15"/>
  <c r="Q192" i="15"/>
  <c r="V192" i="15"/>
  <c r="G195" i="15"/>
  <c r="I195" i="15"/>
  <c r="K195" i="15"/>
  <c r="M195" i="15"/>
  <c r="O195" i="15"/>
  <c r="Q195" i="15"/>
  <c r="V195" i="15"/>
  <c r="G197" i="15"/>
  <c r="I197" i="15"/>
  <c r="K197" i="15"/>
  <c r="M197" i="15"/>
  <c r="O197" i="15"/>
  <c r="Q197" i="15"/>
  <c r="V197" i="15"/>
  <c r="G201" i="15"/>
  <c r="I201" i="15"/>
  <c r="K201" i="15"/>
  <c r="M201" i="15"/>
  <c r="O201" i="15"/>
  <c r="Q201" i="15"/>
  <c r="V201" i="15"/>
  <c r="G203" i="15"/>
  <c r="M203" i="15" s="1"/>
  <c r="I203" i="15"/>
  <c r="K203" i="15"/>
  <c r="O203" i="15"/>
  <c r="Q203" i="15"/>
  <c r="V203" i="15"/>
  <c r="G206" i="15"/>
  <c r="I206" i="15"/>
  <c r="K206" i="15"/>
  <c r="M206" i="15"/>
  <c r="O206" i="15"/>
  <c r="Q206" i="15"/>
  <c r="V206" i="15"/>
  <c r="G209" i="15"/>
  <c r="M209" i="15" s="1"/>
  <c r="I209" i="15"/>
  <c r="K209" i="15"/>
  <c r="O209" i="15"/>
  <c r="Q209" i="15"/>
  <c r="V209" i="15"/>
  <c r="G212" i="15"/>
  <c r="M212" i="15" s="1"/>
  <c r="I212" i="15"/>
  <c r="K212" i="15"/>
  <c r="O212" i="15"/>
  <c r="Q212" i="15"/>
  <c r="V212" i="15"/>
  <c r="G215" i="15"/>
  <c r="M215" i="15" s="1"/>
  <c r="I215" i="15"/>
  <c r="K215" i="15"/>
  <c r="O215" i="15"/>
  <c r="Q215" i="15"/>
  <c r="V215" i="15"/>
  <c r="G218" i="15"/>
  <c r="I218" i="15"/>
  <c r="K218" i="15"/>
  <c r="M218" i="15"/>
  <c r="O218" i="15"/>
  <c r="Q218" i="15"/>
  <c r="V218" i="15"/>
  <c r="G220" i="15"/>
  <c r="I220" i="15"/>
  <c r="K220" i="15"/>
  <c r="M220" i="15"/>
  <c r="O220" i="15"/>
  <c r="Q220" i="15"/>
  <c r="V220" i="15"/>
  <c r="G223" i="15"/>
  <c r="I223" i="15"/>
  <c r="K223" i="15"/>
  <c r="M223" i="15"/>
  <c r="O223" i="15"/>
  <c r="Q223" i="15"/>
  <c r="V223" i="15"/>
  <c r="G225" i="15"/>
  <c r="M225" i="15" s="1"/>
  <c r="I225" i="15"/>
  <c r="K225" i="15"/>
  <c r="O225" i="15"/>
  <c r="Q225" i="15"/>
  <c r="V225" i="15"/>
  <c r="G228" i="15"/>
  <c r="I228" i="15"/>
  <c r="K228" i="15"/>
  <c r="M228" i="15"/>
  <c r="O228" i="15"/>
  <c r="Q228" i="15"/>
  <c r="V228" i="15"/>
  <c r="G231" i="15"/>
  <c r="M231" i="15" s="1"/>
  <c r="I231" i="15"/>
  <c r="K231" i="15"/>
  <c r="O231" i="15"/>
  <c r="Q231" i="15"/>
  <c r="V231" i="15"/>
  <c r="G233" i="15"/>
  <c r="M233" i="15" s="1"/>
  <c r="I233" i="15"/>
  <c r="K233" i="15"/>
  <c r="O233" i="15"/>
  <c r="Q233" i="15"/>
  <c r="V233" i="15"/>
  <c r="G235" i="15"/>
  <c r="M235" i="15" s="1"/>
  <c r="I235" i="15"/>
  <c r="K235" i="15"/>
  <c r="O235" i="15"/>
  <c r="Q235" i="15"/>
  <c r="V235" i="15"/>
  <c r="G241" i="15"/>
  <c r="I241" i="15"/>
  <c r="K241" i="15"/>
  <c r="M241" i="15"/>
  <c r="O241" i="15"/>
  <c r="Q241" i="15"/>
  <c r="V241" i="15"/>
  <c r="G243" i="15"/>
  <c r="I243" i="15"/>
  <c r="K243" i="15"/>
  <c r="M243" i="15"/>
  <c r="O243" i="15"/>
  <c r="Q243" i="15"/>
  <c r="V243" i="15"/>
  <c r="G245" i="15"/>
  <c r="I245" i="15"/>
  <c r="K245" i="15"/>
  <c r="M245" i="15"/>
  <c r="O245" i="15"/>
  <c r="Q245" i="15"/>
  <c r="V245" i="15"/>
  <c r="G249" i="15"/>
  <c r="M249" i="15" s="1"/>
  <c r="I249" i="15"/>
  <c r="K249" i="15"/>
  <c r="O249" i="15"/>
  <c r="Q249" i="15"/>
  <c r="V249" i="15"/>
  <c r="G251" i="15"/>
  <c r="I251" i="15"/>
  <c r="K251" i="15"/>
  <c r="M251" i="15"/>
  <c r="O251" i="15"/>
  <c r="Q251" i="15"/>
  <c r="V251" i="15"/>
  <c r="G253" i="15"/>
  <c r="M253" i="15" s="1"/>
  <c r="I253" i="15"/>
  <c r="K253" i="15"/>
  <c r="O253" i="15"/>
  <c r="Q253" i="15"/>
  <c r="V253" i="15"/>
  <c r="G256" i="15"/>
  <c r="M256" i="15" s="1"/>
  <c r="I256" i="15"/>
  <c r="K256" i="15"/>
  <c r="O256" i="15"/>
  <c r="Q256" i="15"/>
  <c r="V256" i="15"/>
  <c r="G259" i="15"/>
  <c r="M259" i="15" s="1"/>
  <c r="I259" i="15"/>
  <c r="K259" i="15"/>
  <c r="O259" i="15"/>
  <c r="Q259" i="15"/>
  <c r="V259" i="15"/>
  <c r="G261" i="15"/>
  <c r="I261" i="15"/>
  <c r="K261" i="15"/>
  <c r="M261" i="15"/>
  <c r="O261" i="15"/>
  <c r="Q261" i="15"/>
  <c r="V261" i="15"/>
  <c r="G264" i="15"/>
  <c r="I264" i="15"/>
  <c r="K264" i="15"/>
  <c r="M264" i="15"/>
  <c r="O264" i="15"/>
  <c r="Q264" i="15"/>
  <c r="V264" i="15"/>
  <c r="G266" i="15"/>
  <c r="I266" i="15"/>
  <c r="K266" i="15"/>
  <c r="M266" i="15"/>
  <c r="O266" i="15"/>
  <c r="Q266" i="15"/>
  <c r="V266" i="15"/>
  <c r="G268" i="15"/>
  <c r="M268" i="15" s="1"/>
  <c r="I268" i="15"/>
  <c r="K268" i="15"/>
  <c r="O268" i="15"/>
  <c r="Q268" i="15"/>
  <c r="V268" i="15"/>
  <c r="G270" i="15"/>
  <c r="I270" i="15"/>
  <c r="K270" i="15"/>
  <c r="M270" i="15"/>
  <c r="O270" i="15"/>
  <c r="Q270" i="15"/>
  <c r="V270" i="15"/>
  <c r="G272" i="15"/>
  <c r="M272" i="15" s="1"/>
  <c r="I272" i="15"/>
  <c r="I271" i="15" s="1"/>
  <c r="K272" i="15"/>
  <c r="O272" i="15"/>
  <c r="O271" i="15" s="1"/>
  <c r="Q272" i="15"/>
  <c r="Q271" i="15" s="1"/>
  <c r="V272" i="15"/>
  <c r="G276" i="15"/>
  <c r="M276" i="15" s="1"/>
  <c r="I276" i="15"/>
  <c r="K276" i="15"/>
  <c r="K271" i="15" s="1"/>
  <c r="O276" i="15"/>
  <c r="Q276" i="15"/>
  <c r="V276" i="15"/>
  <c r="G278" i="15"/>
  <c r="I278" i="15"/>
  <c r="K278" i="15"/>
  <c r="M278" i="15"/>
  <c r="O278" i="15"/>
  <c r="Q278" i="15"/>
  <c r="V278" i="15"/>
  <c r="G280" i="15"/>
  <c r="I280" i="15"/>
  <c r="K280" i="15"/>
  <c r="M280" i="15"/>
  <c r="O280" i="15"/>
  <c r="Q280" i="15"/>
  <c r="V280" i="15"/>
  <c r="G285" i="15"/>
  <c r="I285" i="15"/>
  <c r="K285" i="15"/>
  <c r="M285" i="15"/>
  <c r="O285" i="15"/>
  <c r="Q285" i="15"/>
  <c r="V285" i="15"/>
  <c r="G289" i="15"/>
  <c r="M289" i="15" s="1"/>
  <c r="I289" i="15"/>
  <c r="K289" i="15"/>
  <c r="O289" i="15"/>
  <c r="Q289" i="15"/>
  <c r="V289" i="15"/>
  <c r="V271" i="15" s="1"/>
  <c r="G293" i="15"/>
  <c r="I293" i="15"/>
  <c r="K293" i="15"/>
  <c r="M293" i="15"/>
  <c r="O293" i="15"/>
  <c r="Q293" i="15"/>
  <c r="V293" i="15"/>
  <c r="G297" i="15"/>
  <c r="M297" i="15" s="1"/>
  <c r="I297" i="15"/>
  <c r="K297" i="15"/>
  <c r="O297" i="15"/>
  <c r="Q297" i="15"/>
  <c r="V297" i="15"/>
  <c r="G301" i="15"/>
  <c r="M301" i="15" s="1"/>
  <c r="I301" i="15"/>
  <c r="K301" i="15"/>
  <c r="O301" i="15"/>
  <c r="Q301" i="15"/>
  <c r="V301" i="15"/>
  <c r="G303" i="15"/>
  <c r="M303" i="15" s="1"/>
  <c r="I303" i="15"/>
  <c r="K303" i="15"/>
  <c r="O303" i="15"/>
  <c r="Q303" i="15"/>
  <c r="V303" i="15"/>
  <c r="G305" i="15"/>
  <c r="I305" i="15"/>
  <c r="K305" i="15"/>
  <c r="M305" i="15"/>
  <c r="O305" i="15"/>
  <c r="Q305" i="15"/>
  <c r="V305" i="15"/>
  <c r="G307" i="15"/>
  <c r="I307" i="15"/>
  <c r="K307" i="15"/>
  <c r="M307" i="15"/>
  <c r="O307" i="15"/>
  <c r="Q307" i="15"/>
  <c r="V307" i="15"/>
  <c r="G309" i="15"/>
  <c r="I309" i="15"/>
  <c r="K309" i="15"/>
  <c r="M309" i="15"/>
  <c r="O309" i="15"/>
  <c r="Q309" i="15"/>
  <c r="V309" i="15"/>
  <c r="G311" i="15"/>
  <c r="M311" i="15" s="1"/>
  <c r="I311" i="15"/>
  <c r="K311" i="15"/>
  <c r="O311" i="15"/>
  <c r="Q311" i="15"/>
  <c r="V311" i="15"/>
  <c r="G314" i="15"/>
  <c r="I314" i="15"/>
  <c r="K314" i="15"/>
  <c r="M314" i="15"/>
  <c r="O314" i="15"/>
  <c r="Q314" i="15"/>
  <c r="V314" i="15"/>
  <c r="G316" i="15"/>
  <c r="M316" i="15" s="1"/>
  <c r="I316" i="15"/>
  <c r="K316" i="15"/>
  <c r="O316" i="15"/>
  <c r="Q316" i="15"/>
  <c r="V316" i="15"/>
  <c r="G318" i="15"/>
  <c r="M318" i="15" s="1"/>
  <c r="I318" i="15"/>
  <c r="K318" i="15"/>
  <c r="O318" i="15"/>
  <c r="Q318" i="15"/>
  <c r="V318" i="15"/>
  <c r="G320" i="15"/>
  <c r="M320" i="15" s="1"/>
  <c r="I320" i="15"/>
  <c r="K320" i="15"/>
  <c r="O320" i="15"/>
  <c r="Q320" i="15"/>
  <c r="V320" i="15"/>
  <c r="G322" i="15"/>
  <c r="I322" i="15"/>
  <c r="K322" i="15"/>
  <c r="M322" i="15"/>
  <c r="O322" i="15"/>
  <c r="Q322" i="15"/>
  <c r="V322" i="15"/>
  <c r="G324" i="15"/>
  <c r="I324" i="15"/>
  <c r="K324" i="15"/>
  <c r="M324" i="15"/>
  <c r="O324" i="15"/>
  <c r="Q324" i="15"/>
  <c r="V324" i="15"/>
  <c r="G326" i="15"/>
  <c r="I326" i="15"/>
  <c r="K326" i="15"/>
  <c r="M326" i="15"/>
  <c r="O326" i="15"/>
  <c r="Q326" i="15"/>
  <c r="V326" i="15"/>
  <c r="G328" i="15"/>
  <c r="M328" i="15" s="1"/>
  <c r="I328" i="15"/>
  <c r="K328" i="15"/>
  <c r="O328" i="15"/>
  <c r="Q328" i="15"/>
  <c r="V328" i="15"/>
  <c r="G330" i="15"/>
  <c r="I330" i="15"/>
  <c r="K330" i="15"/>
  <c r="M330" i="15"/>
  <c r="O330" i="15"/>
  <c r="Q330" i="15"/>
  <c r="V330" i="15"/>
  <c r="G333" i="15"/>
  <c r="M333" i="15" s="1"/>
  <c r="I333" i="15"/>
  <c r="K333" i="15"/>
  <c r="O333" i="15"/>
  <c r="Q333" i="15"/>
  <c r="V333" i="15"/>
  <c r="G336" i="15"/>
  <c r="M336" i="15" s="1"/>
  <c r="I336" i="15"/>
  <c r="K336" i="15"/>
  <c r="O336" i="15"/>
  <c r="Q336" i="15"/>
  <c r="V336" i="15"/>
  <c r="G338" i="15"/>
  <c r="M338" i="15" s="1"/>
  <c r="I338" i="15"/>
  <c r="K338" i="15"/>
  <c r="O338" i="15"/>
  <c r="Q338" i="15"/>
  <c r="V338" i="15"/>
  <c r="G340" i="15"/>
  <c r="I340" i="15"/>
  <c r="K340" i="15"/>
  <c r="M340" i="15"/>
  <c r="O340" i="15"/>
  <c r="Q340" i="15"/>
  <c r="V340" i="15"/>
  <c r="G342" i="15"/>
  <c r="I342" i="15"/>
  <c r="K342" i="15"/>
  <c r="M342" i="15"/>
  <c r="O342" i="15"/>
  <c r="Q342" i="15"/>
  <c r="V342" i="15"/>
  <c r="O343" i="15"/>
  <c r="G344" i="15"/>
  <c r="M344" i="15" s="1"/>
  <c r="I344" i="15"/>
  <c r="I343" i="15" s="1"/>
  <c r="K344" i="15"/>
  <c r="K343" i="15" s="1"/>
  <c r="O344" i="15"/>
  <c r="Q344" i="15"/>
  <c r="Q343" i="15" s="1"/>
  <c r="V344" i="15"/>
  <c r="V343" i="15" s="1"/>
  <c r="G347" i="15"/>
  <c r="I347" i="15"/>
  <c r="K347" i="15"/>
  <c r="M347" i="15"/>
  <c r="O347" i="15"/>
  <c r="Q347" i="15"/>
  <c r="V347" i="15"/>
  <c r="G349" i="15"/>
  <c r="G343" i="15" s="1"/>
  <c r="I349" i="15"/>
  <c r="K349" i="15"/>
  <c r="O349" i="15"/>
  <c r="Q349" i="15"/>
  <c r="V349" i="15"/>
  <c r="G352" i="15"/>
  <c r="M352" i="15" s="1"/>
  <c r="I352" i="15"/>
  <c r="K352" i="15"/>
  <c r="O352" i="15"/>
  <c r="Q352" i="15"/>
  <c r="V352" i="15"/>
  <c r="I354" i="15"/>
  <c r="G355" i="15"/>
  <c r="I355" i="15"/>
  <c r="K355" i="15"/>
  <c r="K354" i="15" s="1"/>
  <c r="M355" i="15"/>
  <c r="O355" i="15"/>
  <c r="Q355" i="15"/>
  <c r="V355" i="15"/>
  <c r="V354" i="15" s="1"/>
  <c r="G358" i="15"/>
  <c r="I358" i="15"/>
  <c r="K358" i="15"/>
  <c r="M358" i="15"/>
  <c r="O358" i="15"/>
  <c r="O354" i="15" s="1"/>
  <c r="Q358" i="15"/>
  <c r="V358" i="15"/>
  <c r="G360" i="15"/>
  <c r="G354" i="15" s="1"/>
  <c r="I360" i="15"/>
  <c r="K360" i="15"/>
  <c r="M360" i="15"/>
  <c r="O360" i="15"/>
  <c r="Q360" i="15"/>
  <c r="Q354" i="15" s="1"/>
  <c r="V360" i="15"/>
  <c r="G363" i="15"/>
  <c r="M363" i="15" s="1"/>
  <c r="I363" i="15"/>
  <c r="K363" i="15"/>
  <c r="O363" i="15"/>
  <c r="Q363" i="15"/>
  <c r="V363" i="15"/>
  <c r="G366" i="15"/>
  <c r="I366" i="15"/>
  <c r="K366" i="15"/>
  <c r="M366" i="15"/>
  <c r="O366" i="15"/>
  <c r="Q366" i="15"/>
  <c r="V366" i="15"/>
  <c r="G368" i="15"/>
  <c r="M368" i="15" s="1"/>
  <c r="I368" i="15"/>
  <c r="K368" i="15"/>
  <c r="O368" i="15"/>
  <c r="Q368" i="15"/>
  <c r="V368" i="15"/>
  <c r="G370" i="15"/>
  <c r="M370" i="15" s="1"/>
  <c r="I370" i="15"/>
  <c r="K370" i="15"/>
  <c r="O370" i="15"/>
  <c r="Q370" i="15"/>
  <c r="V370" i="15"/>
  <c r="G372" i="15"/>
  <c r="I372" i="15"/>
  <c r="I371" i="15" s="1"/>
  <c r="K372" i="15"/>
  <c r="K371" i="15" s="1"/>
  <c r="M372" i="15"/>
  <c r="O372" i="15"/>
  <c r="Q372" i="15"/>
  <c r="V372" i="15"/>
  <c r="V371" i="15" s="1"/>
  <c r="G377" i="15"/>
  <c r="I377" i="15"/>
  <c r="K377" i="15"/>
  <c r="M377" i="15"/>
  <c r="O377" i="15"/>
  <c r="O371" i="15" s="1"/>
  <c r="Q377" i="15"/>
  <c r="V377" i="15"/>
  <c r="G379" i="15"/>
  <c r="I379" i="15"/>
  <c r="K379" i="15"/>
  <c r="M379" i="15"/>
  <c r="O379" i="15"/>
  <c r="Q379" i="15"/>
  <c r="Q371" i="15" s="1"/>
  <c r="V379" i="15"/>
  <c r="G383" i="15"/>
  <c r="M383" i="15" s="1"/>
  <c r="I383" i="15"/>
  <c r="K383" i="15"/>
  <c r="O383" i="15"/>
  <c r="Q383" i="15"/>
  <c r="V383" i="15"/>
  <c r="G388" i="15"/>
  <c r="I388" i="15"/>
  <c r="K388" i="15"/>
  <c r="M388" i="15"/>
  <c r="O388" i="15"/>
  <c r="Q388" i="15"/>
  <c r="V388" i="15"/>
  <c r="G391" i="15"/>
  <c r="M391" i="15" s="1"/>
  <c r="I391" i="15"/>
  <c r="K391" i="15"/>
  <c r="O391" i="15"/>
  <c r="Q391" i="15"/>
  <c r="V391" i="15"/>
  <c r="G395" i="15"/>
  <c r="M395" i="15" s="1"/>
  <c r="I395" i="15"/>
  <c r="K395" i="15"/>
  <c r="O395" i="15"/>
  <c r="Q395" i="15"/>
  <c r="V395" i="15"/>
  <c r="G397" i="15"/>
  <c r="M397" i="15" s="1"/>
  <c r="I397" i="15"/>
  <c r="K397" i="15"/>
  <c r="O397" i="15"/>
  <c r="Q397" i="15"/>
  <c r="V397" i="15"/>
  <c r="G400" i="15"/>
  <c r="I400" i="15"/>
  <c r="K400" i="15"/>
  <c r="M400" i="15"/>
  <c r="O400" i="15"/>
  <c r="Q400" i="15"/>
  <c r="V400" i="15"/>
  <c r="G402" i="15"/>
  <c r="I402" i="15"/>
  <c r="K402" i="15"/>
  <c r="M402" i="15"/>
  <c r="O402" i="15"/>
  <c r="Q402" i="15"/>
  <c r="V402" i="15"/>
  <c r="G404" i="15"/>
  <c r="I404" i="15"/>
  <c r="K404" i="15"/>
  <c r="M404" i="15"/>
  <c r="O404" i="15"/>
  <c r="Q404" i="15"/>
  <c r="V404" i="15"/>
  <c r="G407" i="15"/>
  <c r="M407" i="15" s="1"/>
  <c r="I407" i="15"/>
  <c r="K407" i="15"/>
  <c r="O407" i="15"/>
  <c r="Q407" i="15"/>
  <c r="V407" i="15"/>
  <c r="G409" i="15"/>
  <c r="I409" i="15"/>
  <c r="K409" i="15"/>
  <c r="M409" i="15"/>
  <c r="O409" i="15"/>
  <c r="Q409" i="15"/>
  <c r="V409" i="15"/>
  <c r="G411" i="15"/>
  <c r="M411" i="15" s="1"/>
  <c r="I411" i="15"/>
  <c r="K411" i="15"/>
  <c r="O411" i="15"/>
  <c r="Q411" i="15"/>
  <c r="V411" i="15"/>
  <c r="G413" i="15"/>
  <c r="M413" i="15" s="1"/>
  <c r="I413" i="15"/>
  <c r="K413" i="15"/>
  <c r="O413" i="15"/>
  <c r="Q413" i="15"/>
  <c r="V413" i="15"/>
  <c r="G415" i="15"/>
  <c r="M415" i="15" s="1"/>
  <c r="I415" i="15"/>
  <c r="K415" i="15"/>
  <c r="O415" i="15"/>
  <c r="Q415" i="15"/>
  <c r="V415" i="15"/>
  <c r="G418" i="15"/>
  <c r="I418" i="15"/>
  <c r="K418" i="15"/>
  <c r="M418" i="15"/>
  <c r="O418" i="15"/>
  <c r="Q418" i="15"/>
  <c r="V418" i="15"/>
  <c r="G421" i="15"/>
  <c r="I421" i="15"/>
  <c r="K421" i="15"/>
  <c r="M421" i="15"/>
  <c r="O421" i="15"/>
  <c r="Q421" i="15"/>
  <c r="V421" i="15"/>
  <c r="G423" i="15"/>
  <c r="I423" i="15"/>
  <c r="K423" i="15"/>
  <c r="M423" i="15"/>
  <c r="O423" i="15"/>
  <c r="Q423" i="15"/>
  <c r="V423" i="15"/>
  <c r="G425" i="15"/>
  <c r="M425" i="15" s="1"/>
  <c r="I425" i="15"/>
  <c r="K425" i="15"/>
  <c r="O425" i="15"/>
  <c r="Q425" i="15"/>
  <c r="V425" i="15"/>
  <c r="G429" i="15"/>
  <c r="I429" i="15"/>
  <c r="K429" i="15"/>
  <c r="M429" i="15"/>
  <c r="O429" i="15"/>
  <c r="Q429" i="15"/>
  <c r="V429" i="15"/>
  <c r="G431" i="15"/>
  <c r="M431" i="15" s="1"/>
  <c r="I431" i="15"/>
  <c r="K431" i="15"/>
  <c r="O431" i="15"/>
  <c r="Q431" i="15"/>
  <c r="V431" i="15"/>
  <c r="G434" i="15"/>
  <c r="M434" i="15" s="1"/>
  <c r="I434" i="15"/>
  <c r="K434" i="15"/>
  <c r="O434" i="15"/>
  <c r="Q434" i="15"/>
  <c r="V434" i="15"/>
  <c r="G437" i="15"/>
  <c r="M437" i="15" s="1"/>
  <c r="I437" i="15"/>
  <c r="K437" i="15"/>
  <c r="O437" i="15"/>
  <c r="Q437" i="15"/>
  <c r="V437" i="15"/>
  <c r="G440" i="15"/>
  <c r="I440" i="15"/>
  <c r="K440" i="15"/>
  <c r="M440" i="15"/>
  <c r="O440" i="15"/>
  <c r="Q440" i="15"/>
  <c r="V440" i="15"/>
  <c r="G443" i="15"/>
  <c r="I443" i="15"/>
  <c r="K443" i="15"/>
  <c r="M443" i="15"/>
  <c r="O443" i="15"/>
  <c r="Q443" i="15"/>
  <c r="V443" i="15"/>
  <c r="G446" i="15"/>
  <c r="I446" i="15"/>
  <c r="K446" i="15"/>
  <c r="M446" i="15"/>
  <c r="O446" i="15"/>
  <c r="Q446" i="15"/>
  <c r="V446" i="15"/>
  <c r="G450" i="15"/>
  <c r="M450" i="15" s="1"/>
  <c r="I450" i="15"/>
  <c r="K450" i="15"/>
  <c r="O450" i="15"/>
  <c r="Q450" i="15"/>
  <c r="V450" i="15"/>
  <c r="Q451" i="15"/>
  <c r="G452" i="15"/>
  <c r="M452" i="15" s="1"/>
  <c r="I452" i="15"/>
  <c r="I451" i="15" s="1"/>
  <c r="K452" i="15"/>
  <c r="O452" i="15"/>
  <c r="O451" i="15" s="1"/>
  <c r="Q452" i="15"/>
  <c r="V452" i="15"/>
  <c r="V451" i="15" s="1"/>
  <c r="G454" i="15"/>
  <c r="M454" i="15" s="1"/>
  <c r="I454" i="15"/>
  <c r="K454" i="15"/>
  <c r="O454" i="15"/>
  <c r="Q454" i="15"/>
  <c r="V454" i="15"/>
  <c r="G456" i="15"/>
  <c r="M456" i="15" s="1"/>
  <c r="I456" i="15"/>
  <c r="K456" i="15"/>
  <c r="K451" i="15" s="1"/>
  <c r="O456" i="15"/>
  <c r="Q456" i="15"/>
  <c r="V456" i="15"/>
  <c r="G458" i="15"/>
  <c r="I458" i="15"/>
  <c r="K458" i="15"/>
  <c r="M458" i="15"/>
  <c r="O458" i="15"/>
  <c r="Q458" i="15"/>
  <c r="V458" i="15"/>
  <c r="K459" i="15"/>
  <c r="G460" i="15"/>
  <c r="G459" i="15" s="1"/>
  <c r="I460" i="15"/>
  <c r="I459" i="15" s="1"/>
  <c r="K460" i="15"/>
  <c r="M460" i="15"/>
  <c r="O460" i="15"/>
  <c r="O459" i="15" s="1"/>
  <c r="Q460" i="15"/>
  <c r="Q459" i="15" s="1"/>
  <c r="V460" i="15"/>
  <c r="V459" i="15" s="1"/>
  <c r="G463" i="15"/>
  <c r="M463" i="15" s="1"/>
  <c r="I463" i="15"/>
  <c r="K463" i="15"/>
  <c r="O463" i="15"/>
  <c r="Q463" i="15"/>
  <c r="V463" i="15"/>
  <c r="G470" i="15"/>
  <c r="M470" i="15" s="1"/>
  <c r="I470" i="15"/>
  <c r="K470" i="15"/>
  <c r="O470" i="15"/>
  <c r="Q470" i="15"/>
  <c r="V470" i="15"/>
  <c r="G477" i="15"/>
  <c r="M477" i="15" s="1"/>
  <c r="I477" i="15"/>
  <c r="K477" i="15"/>
  <c r="O477" i="15"/>
  <c r="Q477" i="15"/>
  <c r="V477" i="15"/>
  <c r="G481" i="15"/>
  <c r="M481" i="15" s="1"/>
  <c r="I481" i="15"/>
  <c r="K481" i="15"/>
  <c r="O481" i="15"/>
  <c r="Q481" i="15"/>
  <c r="V481" i="15"/>
  <c r="G484" i="15"/>
  <c r="Q484" i="15"/>
  <c r="G485" i="15"/>
  <c r="I485" i="15"/>
  <c r="I484" i="15" s="1"/>
  <c r="K485" i="15"/>
  <c r="K484" i="15" s="1"/>
  <c r="M485" i="15"/>
  <c r="M484" i="15" s="1"/>
  <c r="O485" i="15"/>
  <c r="O484" i="15" s="1"/>
  <c r="Q485" i="15"/>
  <c r="V485" i="15"/>
  <c r="V484" i="15" s="1"/>
  <c r="AE489" i="15"/>
  <c r="AF489" i="15"/>
  <c r="G85" i="14"/>
  <c r="BA66" i="14"/>
  <c r="G9" i="14"/>
  <c r="G8" i="14" s="1"/>
  <c r="I9" i="14"/>
  <c r="I8" i="14" s="1"/>
  <c r="K9" i="14"/>
  <c r="O9" i="14"/>
  <c r="O8" i="14" s="1"/>
  <c r="Q9" i="14"/>
  <c r="V9" i="14"/>
  <c r="V8" i="14" s="1"/>
  <c r="G15" i="14"/>
  <c r="M15" i="14" s="1"/>
  <c r="I15" i="14"/>
  <c r="K15" i="14"/>
  <c r="K8" i="14" s="1"/>
  <c r="O15" i="14"/>
  <c r="Q15" i="14"/>
  <c r="Q8" i="14" s="1"/>
  <c r="V15" i="14"/>
  <c r="G16" i="14"/>
  <c r="I16" i="14"/>
  <c r="K16" i="14"/>
  <c r="M16" i="14"/>
  <c r="O16" i="14"/>
  <c r="Q16" i="14"/>
  <c r="V16" i="14"/>
  <c r="G18" i="14"/>
  <c r="G17" i="14" s="1"/>
  <c r="I18" i="14"/>
  <c r="I17" i="14" s="1"/>
  <c r="K18" i="14"/>
  <c r="K17" i="14" s="1"/>
  <c r="O18" i="14"/>
  <c r="O17" i="14" s="1"/>
  <c r="Q18" i="14"/>
  <c r="Q17" i="14" s="1"/>
  <c r="V18" i="14"/>
  <c r="V17" i="14" s="1"/>
  <c r="G25" i="14"/>
  <c r="I25" i="14"/>
  <c r="K25" i="14"/>
  <c r="M25" i="14"/>
  <c r="O25" i="14"/>
  <c r="Q25" i="14"/>
  <c r="V25" i="14"/>
  <c r="G27" i="14"/>
  <c r="G26" i="14" s="1"/>
  <c r="I27" i="14"/>
  <c r="I26" i="14" s="1"/>
  <c r="K27" i="14"/>
  <c r="M27" i="14"/>
  <c r="O27" i="14"/>
  <c r="O26" i="14" s="1"/>
  <c r="Q27" i="14"/>
  <c r="Q26" i="14" s="1"/>
  <c r="V27" i="14"/>
  <c r="G29" i="14"/>
  <c r="M29" i="14" s="1"/>
  <c r="I29" i="14"/>
  <c r="K29" i="14"/>
  <c r="O29" i="14"/>
  <c r="Q29" i="14"/>
  <c r="V29" i="14"/>
  <c r="G31" i="14"/>
  <c r="I31" i="14"/>
  <c r="K31" i="14"/>
  <c r="M31" i="14"/>
  <c r="O31" i="14"/>
  <c r="Q31" i="14"/>
  <c r="V31" i="14"/>
  <c r="G33" i="14"/>
  <c r="I33" i="14"/>
  <c r="K33" i="14"/>
  <c r="K26" i="14" s="1"/>
  <c r="M33" i="14"/>
  <c r="O33" i="14"/>
  <c r="Q33" i="14"/>
  <c r="V33" i="14"/>
  <c r="V26" i="14" s="1"/>
  <c r="G35" i="14"/>
  <c r="I35" i="14"/>
  <c r="K35" i="14"/>
  <c r="M35" i="14"/>
  <c r="O35" i="14"/>
  <c r="Q35" i="14"/>
  <c r="V35" i="14"/>
  <c r="G36" i="14"/>
  <c r="G37" i="14"/>
  <c r="I37" i="14"/>
  <c r="I36" i="14" s="1"/>
  <c r="K37" i="14"/>
  <c r="K36" i="14" s="1"/>
  <c r="M37" i="14"/>
  <c r="O37" i="14"/>
  <c r="Q37" i="14"/>
  <c r="Q36" i="14" s="1"/>
  <c r="V37" i="14"/>
  <c r="G43" i="14"/>
  <c r="M43" i="14" s="1"/>
  <c r="I43" i="14"/>
  <c r="K43" i="14"/>
  <c r="O43" i="14"/>
  <c r="Q43" i="14"/>
  <c r="V43" i="14"/>
  <c r="V36" i="14" s="1"/>
  <c r="G47" i="14"/>
  <c r="I47" i="14"/>
  <c r="K47" i="14"/>
  <c r="M47" i="14"/>
  <c r="O47" i="14"/>
  <c r="Q47" i="14"/>
  <c r="V47" i="14"/>
  <c r="G48" i="14"/>
  <c r="M48" i="14" s="1"/>
  <c r="I48" i="14"/>
  <c r="K48" i="14"/>
  <c r="O48" i="14"/>
  <c r="O36" i="14" s="1"/>
  <c r="Q48" i="14"/>
  <c r="V48" i="14"/>
  <c r="I49" i="14"/>
  <c r="Q49" i="14"/>
  <c r="G50" i="14"/>
  <c r="I50" i="14"/>
  <c r="K50" i="14"/>
  <c r="K49" i="14" s="1"/>
  <c r="M50" i="14"/>
  <c r="O50" i="14"/>
  <c r="O49" i="14" s="1"/>
  <c r="Q50" i="14"/>
  <c r="V50" i="14"/>
  <c r="V49" i="14" s="1"/>
  <c r="G53" i="14"/>
  <c r="I53" i="14"/>
  <c r="K53" i="14"/>
  <c r="M53" i="14"/>
  <c r="O53" i="14"/>
  <c r="Q53" i="14"/>
  <c r="V53" i="14"/>
  <c r="G55" i="14"/>
  <c r="G49" i="14" s="1"/>
  <c r="I55" i="14"/>
  <c r="K55" i="14"/>
  <c r="O55" i="14"/>
  <c r="Q55" i="14"/>
  <c r="V55" i="14"/>
  <c r="I57" i="14"/>
  <c r="O57" i="14"/>
  <c r="Q57" i="14"/>
  <c r="G58" i="14"/>
  <c r="G57" i="14" s="1"/>
  <c r="I58" i="14"/>
  <c r="K58" i="14"/>
  <c r="K57" i="14" s="1"/>
  <c r="O58" i="14"/>
  <c r="Q58" i="14"/>
  <c r="V58" i="14"/>
  <c r="V57" i="14" s="1"/>
  <c r="G60" i="14"/>
  <c r="I60" i="14"/>
  <c r="K60" i="14"/>
  <c r="M60" i="14"/>
  <c r="O60" i="14"/>
  <c r="Q60" i="14"/>
  <c r="V60" i="14"/>
  <c r="G61" i="14"/>
  <c r="O61" i="14"/>
  <c r="G62" i="14"/>
  <c r="M62" i="14" s="1"/>
  <c r="M61" i="14" s="1"/>
  <c r="I62" i="14"/>
  <c r="I61" i="14" s="1"/>
  <c r="K62" i="14"/>
  <c r="O62" i="14"/>
  <c r="Q62" i="14"/>
  <c r="Q61" i="14" s="1"/>
  <c r="V62" i="14"/>
  <c r="G63" i="14"/>
  <c r="I63" i="14"/>
  <c r="K63" i="14"/>
  <c r="K61" i="14" s="1"/>
  <c r="M63" i="14"/>
  <c r="O63" i="14"/>
  <c r="Q63" i="14"/>
  <c r="V63" i="14"/>
  <c r="V61" i="14" s="1"/>
  <c r="K64" i="14"/>
  <c r="Q64" i="14"/>
  <c r="G65" i="14"/>
  <c r="G64" i="14" s="1"/>
  <c r="I65" i="14"/>
  <c r="I64" i="14" s="1"/>
  <c r="K65" i="14"/>
  <c r="O65" i="14"/>
  <c r="O64" i="14" s="1"/>
  <c r="Q65" i="14"/>
  <c r="V65" i="14"/>
  <c r="V64" i="14" s="1"/>
  <c r="I69" i="14"/>
  <c r="G70" i="14"/>
  <c r="M70" i="14" s="1"/>
  <c r="I70" i="14"/>
  <c r="K70" i="14"/>
  <c r="K69" i="14" s="1"/>
  <c r="O70" i="14"/>
  <c r="Q70" i="14"/>
  <c r="V70" i="14"/>
  <c r="V69" i="14" s="1"/>
  <c r="G73" i="14"/>
  <c r="I73" i="14"/>
  <c r="K73" i="14"/>
  <c r="M73" i="14"/>
  <c r="O73" i="14"/>
  <c r="Q73" i="14"/>
  <c r="V73" i="14"/>
  <c r="G76" i="14"/>
  <c r="G69" i="14" s="1"/>
  <c r="I76" i="14"/>
  <c r="K76" i="14"/>
  <c r="O76" i="14"/>
  <c r="O69" i="14" s="1"/>
  <c r="Q76" i="14"/>
  <c r="V76" i="14"/>
  <c r="G79" i="14"/>
  <c r="M79" i="14" s="1"/>
  <c r="I79" i="14"/>
  <c r="K79" i="14"/>
  <c r="O79" i="14"/>
  <c r="Q79" i="14"/>
  <c r="Q69" i="14" s="1"/>
  <c r="V79" i="14"/>
  <c r="G80" i="14"/>
  <c r="M80" i="14" s="1"/>
  <c r="I80" i="14"/>
  <c r="K80" i="14"/>
  <c r="O80" i="14"/>
  <c r="Q80" i="14"/>
  <c r="V80" i="14"/>
  <c r="K81" i="14"/>
  <c r="Q81" i="14"/>
  <c r="V81" i="14"/>
  <c r="G82" i="14"/>
  <c r="G81" i="14" s="1"/>
  <c r="I82" i="14"/>
  <c r="I81" i="14" s="1"/>
  <c r="K82" i="14"/>
  <c r="O82" i="14"/>
  <c r="O81" i="14" s="1"/>
  <c r="Q82" i="14"/>
  <c r="V82" i="14"/>
  <c r="AE85" i="14"/>
  <c r="AF85" i="14"/>
  <c r="G577" i="13"/>
  <c r="BA574" i="13"/>
  <c r="BA513" i="13"/>
  <c r="BA509" i="13"/>
  <c r="BA502" i="13"/>
  <c r="BA497" i="13"/>
  <c r="BA253" i="13"/>
  <c r="BA252" i="13"/>
  <c r="BA251" i="13"/>
  <c r="BA92" i="13"/>
  <c r="BA24" i="13"/>
  <c r="G8" i="13"/>
  <c r="G9" i="13"/>
  <c r="M9" i="13" s="1"/>
  <c r="M8" i="13" s="1"/>
  <c r="I9" i="13"/>
  <c r="I8" i="13" s="1"/>
  <c r="K9" i="13"/>
  <c r="K8" i="13" s="1"/>
  <c r="O9" i="13"/>
  <c r="O8" i="13" s="1"/>
  <c r="Q9" i="13"/>
  <c r="Q8" i="13" s="1"/>
  <c r="V9" i="13"/>
  <c r="V8" i="13" s="1"/>
  <c r="G11" i="13"/>
  <c r="I11" i="13"/>
  <c r="K11" i="13"/>
  <c r="M11" i="13"/>
  <c r="O11" i="13"/>
  <c r="Q11" i="13"/>
  <c r="V11" i="13"/>
  <c r="G13" i="13"/>
  <c r="I13" i="13"/>
  <c r="K13" i="13"/>
  <c r="M13" i="13"/>
  <c r="O13" i="13"/>
  <c r="Q13" i="13"/>
  <c r="V13" i="13"/>
  <c r="G15" i="13"/>
  <c r="O15" i="13"/>
  <c r="G16" i="13"/>
  <c r="M16" i="13" s="1"/>
  <c r="M15" i="13" s="1"/>
  <c r="I16" i="13"/>
  <c r="I15" i="13" s="1"/>
  <c r="K16" i="13"/>
  <c r="K15" i="13" s="1"/>
  <c r="O16" i="13"/>
  <c r="Q16" i="13"/>
  <c r="Q15" i="13" s="1"/>
  <c r="V16" i="13"/>
  <c r="V15" i="13" s="1"/>
  <c r="G18" i="13"/>
  <c r="I18" i="13"/>
  <c r="K18" i="13"/>
  <c r="M18" i="13"/>
  <c r="O18" i="13"/>
  <c r="Q18" i="13"/>
  <c r="V18" i="13"/>
  <c r="G21" i="13"/>
  <c r="I21" i="13"/>
  <c r="K21" i="13"/>
  <c r="M21" i="13"/>
  <c r="O21" i="13"/>
  <c r="Q21" i="13"/>
  <c r="V21" i="13"/>
  <c r="G23" i="13"/>
  <c r="M23" i="13" s="1"/>
  <c r="I23" i="13"/>
  <c r="I22" i="13" s="1"/>
  <c r="K23" i="13"/>
  <c r="K22" i="13" s="1"/>
  <c r="O23" i="13"/>
  <c r="Q23" i="13"/>
  <c r="Q22" i="13" s="1"/>
  <c r="V23" i="13"/>
  <c r="V22" i="13" s="1"/>
  <c r="G27" i="13"/>
  <c r="I27" i="13"/>
  <c r="K27" i="13"/>
  <c r="M27" i="13"/>
  <c r="O27" i="13"/>
  <c r="Q27" i="13"/>
  <c r="V27" i="13"/>
  <c r="G29" i="13"/>
  <c r="I29" i="13"/>
  <c r="K29" i="13"/>
  <c r="M29" i="13"/>
  <c r="O29" i="13"/>
  <c r="Q29" i="13"/>
  <c r="V29" i="13"/>
  <c r="G31" i="13"/>
  <c r="M31" i="13" s="1"/>
  <c r="I31" i="13"/>
  <c r="K31" i="13"/>
  <c r="O31" i="13"/>
  <c r="O22" i="13" s="1"/>
  <c r="Q31" i="13"/>
  <c r="V31" i="13"/>
  <c r="G32" i="13"/>
  <c r="M32" i="13" s="1"/>
  <c r="I32" i="13"/>
  <c r="K32" i="13"/>
  <c r="O32" i="13"/>
  <c r="Q32" i="13"/>
  <c r="V32" i="13"/>
  <c r="G34" i="13"/>
  <c r="I34" i="13"/>
  <c r="K34" i="13"/>
  <c r="M34" i="13"/>
  <c r="O34" i="13"/>
  <c r="Q34" i="13"/>
  <c r="V34" i="13"/>
  <c r="G36" i="13"/>
  <c r="I36" i="13"/>
  <c r="K36" i="13"/>
  <c r="M36" i="13"/>
  <c r="O36" i="13"/>
  <c r="Q36" i="13"/>
  <c r="V36" i="13"/>
  <c r="G38" i="13"/>
  <c r="M38" i="13" s="1"/>
  <c r="I38" i="13"/>
  <c r="K38" i="13"/>
  <c r="O38" i="13"/>
  <c r="Q38" i="13"/>
  <c r="V38" i="13"/>
  <c r="G40" i="13"/>
  <c r="M40" i="13" s="1"/>
  <c r="I40" i="13"/>
  <c r="K40" i="13"/>
  <c r="O40" i="13"/>
  <c r="Q40" i="13"/>
  <c r="V40" i="13"/>
  <c r="G42" i="13"/>
  <c r="I42" i="13"/>
  <c r="K42" i="13"/>
  <c r="M42" i="13"/>
  <c r="O42" i="13"/>
  <c r="Q42" i="13"/>
  <c r="V42" i="13"/>
  <c r="G44" i="13"/>
  <c r="I44" i="13"/>
  <c r="K44" i="13"/>
  <c r="M44" i="13"/>
  <c r="O44" i="13"/>
  <c r="Q44" i="13"/>
  <c r="V44" i="13"/>
  <c r="G46" i="13"/>
  <c r="M46" i="13" s="1"/>
  <c r="I46" i="13"/>
  <c r="K46" i="13"/>
  <c r="O46" i="13"/>
  <c r="Q46" i="13"/>
  <c r="V46" i="13"/>
  <c r="G48" i="13"/>
  <c r="M48" i="13" s="1"/>
  <c r="I48" i="13"/>
  <c r="K48" i="13"/>
  <c r="O48" i="13"/>
  <c r="Q48" i="13"/>
  <c r="V48" i="13"/>
  <c r="G50" i="13"/>
  <c r="I50" i="13"/>
  <c r="K50" i="13"/>
  <c r="M50" i="13"/>
  <c r="O50" i="13"/>
  <c r="Q50" i="13"/>
  <c r="V50" i="13"/>
  <c r="G52" i="13"/>
  <c r="I52" i="13"/>
  <c r="K52" i="13"/>
  <c r="M52" i="13"/>
  <c r="O52" i="13"/>
  <c r="Q52" i="13"/>
  <c r="V52" i="13"/>
  <c r="G54" i="13"/>
  <c r="M54" i="13" s="1"/>
  <c r="I54" i="13"/>
  <c r="K54" i="13"/>
  <c r="O54" i="13"/>
  <c r="Q54" i="13"/>
  <c r="V54" i="13"/>
  <c r="G56" i="13"/>
  <c r="M56" i="13" s="1"/>
  <c r="I56" i="13"/>
  <c r="K56" i="13"/>
  <c r="O56" i="13"/>
  <c r="Q56" i="13"/>
  <c r="V56" i="13"/>
  <c r="G58" i="13"/>
  <c r="I58" i="13"/>
  <c r="K58" i="13"/>
  <c r="M58" i="13"/>
  <c r="O58" i="13"/>
  <c r="Q58" i="13"/>
  <c r="V58" i="13"/>
  <c r="G60" i="13"/>
  <c r="I60" i="13"/>
  <c r="K60" i="13"/>
  <c r="M60" i="13"/>
  <c r="O60" i="13"/>
  <c r="Q60" i="13"/>
  <c r="V60" i="13"/>
  <c r="G64" i="13"/>
  <c r="M64" i="13" s="1"/>
  <c r="I64" i="13"/>
  <c r="K64" i="13"/>
  <c r="O64" i="13"/>
  <c r="Q64" i="13"/>
  <c r="V64" i="13"/>
  <c r="G66" i="13"/>
  <c r="M66" i="13" s="1"/>
  <c r="I66" i="13"/>
  <c r="K66" i="13"/>
  <c r="O66" i="13"/>
  <c r="Q66" i="13"/>
  <c r="V66" i="13"/>
  <c r="G69" i="13"/>
  <c r="I69" i="13"/>
  <c r="K69" i="13"/>
  <c r="M69" i="13"/>
  <c r="O69" i="13"/>
  <c r="Q69" i="13"/>
  <c r="V69" i="13"/>
  <c r="G71" i="13"/>
  <c r="I71" i="13"/>
  <c r="K71" i="13"/>
  <c r="M71" i="13"/>
  <c r="O71" i="13"/>
  <c r="Q71" i="13"/>
  <c r="V71" i="13"/>
  <c r="G73" i="13"/>
  <c r="M73" i="13" s="1"/>
  <c r="I73" i="13"/>
  <c r="K73" i="13"/>
  <c r="O73" i="13"/>
  <c r="Q73" i="13"/>
  <c r="V73" i="13"/>
  <c r="G75" i="13"/>
  <c r="M75" i="13" s="1"/>
  <c r="I75" i="13"/>
  <c r="K75" i="13"/>
  <c r="K74" i="13" s="1"/>
  <c r="O75" i="13"/>
  <c r="Q75" i="13"/>
  <c r="V75" i="13"/>
  <c r="V74" i="13" s="1"/>
  <c r="G77" i="13"/>
  <c r="I77" i="13"/>
  <c r="K77" i="13"/>
  <c r="M77" i="13"/>
  <c r="O77" i="13"/>
  <c r="Q77" i="13"/>
  <c r="V77" i="13"/>
  <c r="G79" i="13"/>
  <c r="G74" i="13" s="1"/>
  <c r="I79" i="13"/>
  <c r="K79" i="13"/>
  <c r="O79" i="13"/>
  <c r="O74" i="13" s="1"/>
  <c r="Q79" i="13"/>
  <c r="V79" i="13"/>
  <c r="G81" i="13"/>
  <c r="M81" i="13" s="1"/>
  <c r="I81" i="13"/>
  <c r="I74" i="13" s="1"/>
  <c r="K81" i="13"/>
  <c r="O81" i="13"/>
  <c r="Q81" i="13"/>
  <c r="Q74" i="13" s="1"/>
  <c r="V81" i="13"/>
  <c r="G83" i="13"/>
  <c r="I83" i="13"/>
  <c r="K83" i="13"/>
  <c r="M83" i="13"/>
  <c r="O83" i="13"/>
  <c r="Q83" i="13"/>
  <c r="V83" i="13"/>
  <c r="G85" i="13"/>
  <c r="I85" i="13"/>
  <c r="K85" i="13"/>
  <c r="M85" i="13"/>
  <c r="O85" i="13"/>
  <c r="Q85" i="13"/>
  <c r="V85" i="13"/>
  <c r="G87" i="13"/>
  <c r="M87" i="13" s="1"/>
  <c r="I87" i="13"/>
  <c r="K87" i="13"/>
  <c r="O87" i="13"/>
  <c r="Q87" i="13"/>
  <c r="V87" i="13"/>
  <c r="G89" i="13"/>
  <c r="M89" i="13" s="1"/>
  <c r="I89" i="13"/>
  <c r="K89" i="13"/>
  <c r="O89" i="13"/>
  <c r="Q89" i="13"/>
  <c r="V89" i="13"/>
  <c r="G91" i="13"/>
  <c r="M91" i="13" s="1"/>
  <c r="I91" i="13"/>
  <c r="K91" i="13"/>
  <c r="O91" i="13"/>
  <c r="Q91" i="13"/>
  <c r="V91" i="13"/>
  <c r="G94" i="13"/>
  <c r="I94" i="13"/>
  <c r="K94" i="13"/>
  <c r="M94" i="13"/>
  <c r="O94" i="13"/>
  <c r="Q94" i="13"/>
  <c r="V94" i="13"/>
  <c r="G98" i="13"/>
  <c r="M98" i="13" s="1"/>
  <c r="I98" i="13"/>
  <c r="K98" i="13"/>
  <c r="O98" i="13"/>
  <c r="Q98" i="13"/>
  <c r="V98" i="13"/>
  <c r="G100" i="13"/>
  <c r="M100" i="13" s="1"/>
  <c r="I100" i="13"/>
  <c r="K100" i="13"/>
  <c r="O100" i="13"/>
  <c r="Q100" i="13"/>
  <c r="V100" i="13"/>
  <c r="G102" i="13"/>
  <c r="I102" i="13"/>
  <c r="K102" i="13"/>
  <c r="M102" i="13"/>
  <c r="O102" i="13"/>
  <c r="Q102" i="13"/>
  <c r="V102" i="13"/>
  <c r="G104" i="13"/>
  <c r="I104" i="13"/>
  <c r="K104" i="13"/>
  <c r="M104" i="13"/>
  <c r="O104" i="13"/>
  <c r="Q104" i="13"/>
  <c r="V104" i="13"/>
  <c r="G107" i="13"/>
  <c r="M107" i="13" s="1"/>
  <c r="I107" i="13"/>
  <c r="K107" i="13"/>
  <c r="O107" i="13"/>
  <c r="Q107" i="13"/>
  <c r="V107" i="13"/>
  <c r="G109" i="13"/>
  <c r="M109" i="13" s="1"/>
  <c r="I109" i="13"/>
  <c r="K109" i="13"/>
  <c r="O109" i="13"/>
  <c r="Q109" i="13"/>
  <c r="V109" i="13"/>
  <c r="G111" i="13"/>
  <c r="M111" i="13" s="1"/>
  <c r="I111" i="13"/>
  <c r="K111" i="13"/>
  <c r="O111" i="13"/>
  <c r="Q111" i="13"/>
  <c r="V111" i="13"/>
  <c r="G114" i="13"/>
  <c r="I114" i="13"/>
  <c r="K114" i="13"/>
  <c r="M114" i="13"/>
  <c r="O114" i="13"/>
  <c r="Q114" i="13"/>
  <c r="V114" i="13"/>
  <c r="G118" i="13"/>
  <c r="M118" i="13" s="1"/>
  <c r="I118" i="13"/>
  <c r="K118" i="13"/>
  <c r="O118" i="13"/>
  <c r="Q118" i="13"/>
  <c r="V118" i="13"/>
  <c r="G120" i="13"/>
  <c r="M120" i="13" s="1"/>
  <c r="I120" i="13"/>
  <c r="K120" i="13"/>
  <c r="O120" i="13"/>
  <c r="Q120" i="13"/>
  <c r="V120" i="13"/>
  <c r="G122" i="13"/>
  <c r="I122" i="13"/>
  <c r="K122" i="13"/>
  <c r="M122" i="13"/>
  <c r="O122" i="13"/>
  <c r="Q122" i="13"/>
  <c r="V122" i="13"/>
  <c r="G126" i="13"/>
  <c r="I126" i="13"/>
  <c r="K126" i="13"/>
  <c r="M126" i="13"/>
  <c r="O126" i="13"/>
  <c r="Q126" i="13"/>
  <c r="V126" i="13"/>
  <c r="G128" i="13"/>
  <c r="M128" i="13" s="1"/>
  <c r="I128" i="13"/>
  <c r="K128" i="13"/>
  <c r="O128" i="13"/>
  <c r="Q128" i="13"/>
  <c r="V128" i="13"/>
  <c r="G130" i="13"/>
  <c r="M130" i="13" s="1"/>
  <c r="I130" i="13"/>
  <c r="K130" i="13"/>
  <c r="O130" i="13"/>
  <c r="Q130" i="13"/>
  <c r="V130" i="13"/>
  <c r="G132" i="13"/>
  <c r="M132" i="13" s="1"/>
  <c r="I132" i="13"/>
  <c r="K132" i="13"/>
  <c r="O132" i="13"/>
  <c r="Q132" i="13"/>
  <c r="V132" i="13"/>
  <c r="G134" i="13"/>
  <c r="I134" i="13"/>
  <c r="K134" i="13"/>
  <c r="M134" i="13"/>
  <c r="O134" i="13"/>
  <c r="Q134" i="13"/>
  <c r="V134" i="13"/>
  <c r="G136" i="13"/>
  <c r="M136" i="13" s="1"/>
  <c r="I136" i="13"/>
  <c r="K136" i="13"/>
  <c r="O136" i="13"/>
  <c r="Q136" i="13"/>
  <c r="V136" i="13"/>
  <c r="G138" i="13"/>
  <c r="M138" i="13" s="1"/>
  <c r="I138" i="13"/>
  <c r="K138" i="13"/>
  <c r="O138" i="13"/>
  <c r="Q138" i="13"/>
  <c r="V138" i="13"/>
  <c r="G139" i="13"/>
  <c r="I139" i="13"/>
  <c r="K139" i="13"/>
  <c r="M139" i="13"/>
  <c r="O139" i="13"/>
  <c r="Q139" i="13"/>
  <c r="V139" i="13"/>
  <c r="G140" i="13"/>
  <c r="I140" i="13"/>
  <c r="K140" i="13"/>
  <c r="M140" i="13"/>
  <c r="O140" i="13"/>
  <c r="Q140" i="13"/>
  <c r="V140" i="13"/>
  <c r="G141" i="13"/>
  <c r="M141" i="13" s="1"/>
  <c r="I141" i="13"/>
  <c r="K141" i="13"/>
  <c r="O141" i="13"/>
  <c r="Q141" i="13"/>
  <c r="V141" i="13"/>
  <c r="G142" i="13"/>
  <c r="M142" i="13" s="1"/>
  <c r="I142" i="13"/>
  <c r="K142" i="13"/>
  <c r="O142" i="13"/>
  <c r="Q142" i="13"/>
  <c r="V142" i="13"/>
  <c r="G144" i="13"/>
  <c r="I144" i="13"/>
  <c r="I143" i="13" s="1"/>
  <c r="K144" i="13"/>
  <c r="M144" i="13"/>
  <c r="O144" i="13"/>
  <c r="Q144" i="13"/>
  <c r="V144" i="13"/>
  <c r="G152" i="13"/>
  <c r="G143" i="13" s="1"/>
  <c r="I152" i="13"/>
  <c r="K152" i="13"/>
  <c r="O152" i="13"/>
  <c r="O143" i="13" s="1"/>
  <c r="Q152" i="13"/>
  <c r="V152" i="13"/>
  <c r="G162" i="13"/>
  <c r="I162" i="13"/>
  <c r="K162" i="13"/>
  <c r="M162" i="13"/>
  <c r="O162" i="13"/>
  <c r="Q162" i="13"/>
  <c r="Q143" i="13" s="1"/>
  <c r="V162" i="13"/>
  <c r="G164" i="13"/>
  <c r="I164" i="13"/>
  <c r="K164" i="13"/>
  <c r="K143" i="13" s="1"/>
  <c r="M164" i="13"/>
  <c r="O164" i="13"/>
  <c r="Q164" i="13"/>
  <c r="V164" i="13"/>
  <c r="V143" i="13" s="1"/>
  <c r="G166" i="13"/>
  <c r="I166" i="13"/>
  <c r="K166" i="13"/>
  <c r="M166" i="13"/>
  <c r="O166" i="13"/>
  <c r="Q166" i="13"/>
  <c r="V166" i="13"/>
  <c r="G168" i="13"/>
  <c r="M168" i="13" s="1"/>
  <c r="I168" i="13"/>
  <c r="K168" i="13"/>
  <c r="O168" i="13"/>
  <c r="Q168" i="13"/>
  <c r="V168" i="13"/>
  <c r="G171" i="13"/>
  <c r="M171" i="13" s="1"/>
  <c r="I171" i="13"/>
  <c r="K171" i="13"/>
  <c r="O171" i="13"/>
  <c r="Q171" i="13"/>
  <c r="V171" i="13"/>
  <c r="G173" i="13"/>
  <c r="M173" i="13" s="1"/>
  <c r="I173" i="13"/>
  <c r="K173" i="13"/>
  <c r="O173" i="13"/>
  <c r="Q173" i="13"/>
  <c r="V173" i="13"/>
  <c r="G176" i="13"/>
  <c r="I176" i="13"/>
  <c r="K176" i="13"/>
  <c r="M176" i="13"/>
  <c r="O176" i="13"/>
  <c r="Q176" i="13"/>
  <c r="V176" i="13"/>
  <c r="G178" i="13"/>
  <c r="M178" i="13" s="1"/>
  <c r="I178" i="13"/>
  <c r="K178" i="13"/>
  <c r="O178" i="13"/>
  <c r="Q178" i="13"/>
  <c r="V178" i="13"/>
  <c r="G180" i="13"/>
  <c r="I180" i="13"/>
  <c r="K180" i="13"/>
  <c r="M180" i="13"/>
  <c r="O180" i="13"/>
  <c r="Q180" i="13"/>
  <c r="V180" i="13"/>
  <c r="G182" i="13"/>
  <c r="I182" i="13"/>
  <c r="K182" i="13"/>
  <c r="M182" i="13"/>
  <c r="O182" i="13"/>
  <c r="Q182" i="13"/>
  <c r="V182" i="13"/>
  <c r="G183" i="13"/>
  <c r="I183" i="13"/>
  <c r="K183" i="13"/>
  <c r="M183" i="13"/>
  <c r="O183" i="13"/>
  <c r="Q183" i="13"/>
  <c r="V183" i="13"/>
  <c r="G184" i="13"/>
  <c r="M184" i="13" s="1"/>
  <c r="I184" i="13"/>
  <c r="K184" i="13"/>
  <c r="O184" i="13"/>
  <c r="Q184" i="13"/>
  <c r="V184" i="13"/>
  <c r="G186" i="13"/>
  <c r="M186" i="13" s="1"/>
  <c r="I186" i="13"/>
  <c r="K186" i="13"/>
  <c r="K185" i="13" s="1"/>
  <c r="O186" i="13"/>
  <c r="Q186" i="13"/>
  <c r="V186" i="13"/>
  <c r="V185" i="13" s="1"/>
  <c r="G189" i="13"/>
  <c r="I189" i="13"/>
  <c r="K189" i="13"/>
  <c r="M189" i="13"/>
  <c r="O189" i="13"/>
  <c r="Q189" i="13"/>
  <c r="V189" i="13"/>
  <c r="G191" i="13"/>
  <c r="G185" i="13" s="1"/>
  <c r="I191" i="13"/>
  <c r="K191" i="13"/>
  <c r="O191" i="13"/>
  <c r="O185" i="13" s="1"/>
  <c r="Q191" i="13"/>
  <c r="V191" i="13"/>
  <c r="G193" i="13"/>
  <c r="I193" i="13"/>
  <c r="I185" i="13" s="1"/>
  <c r="K193" i="13"/>
  <c r="M193" i="13"/>
  <c r="O193" i="13"/>
  <c r="Q193" i="13"/>
  <c r="Q185" i="13" s="1"/>
  <c r="V193" i="13"/>
  <c r="G195" i="13"/>
  <c r="I195" i="13"/>
  <c r="K195" i="13"/>
  <c r="M195" i="13"/>
  <c r="O195" i="13"/>
  <c r="Q195" i="13"/>
  <c r="V195" i="13"/>
  <c r="G197" i="13"/>
  <c r="I197" i="13"/>
  <c r="K197" i="13"/>
  <c r="M197" i="13"/>
  <c r="O197" i="13"/>
  <c r="Q197" i="13"/>
  <c r="V197" i="13"/>
  <c r="G199" i="13"/>
  <c r="M199" i="13" s="1"/>
  <c r="I199" i="13"/>
  <c r="K199" i="13"/>
  <c r="O199" i="13"/>
  <c r="Q199" i="13"/>
  <c r="V199" i="13"/>
  <c r="G202" i="13"/>
  <c r="M202" i="13" s="1"/>
  <c r="I202" i="13"/>
  <c r="K202" i="13"/>
  <c r="O202" i="13"/>
  <c r="Q202" i="13"/>
  <c r="V202" i="13"/>
  <c r="G204" i="13"/>
  <c r="M204" i="13" s="1"/>
  <c r="I204" i="13"/>
  <c r="K204" i="13"/>
  <c r="O204" i="13"/>
  <c r="Q204" i="13"/>
  <c r="V204" i="13"/>
  <c r="G206" i="13"/>
  <c r="I206" i="13"/>
  <c r="K206" i="13"/>
  <c r="M206" i="13"/>
  <c r="O206" i="13"/>
  <c r="Q206" i="13"/>
  <c r="V206" i="13"/>
  <c r="G207" i="13"/>
  <c r="G208" i="13"/>
  <c r="I208" i="13"/>
  <c r="I207" i="13" s="1"/>
  <c r="K208" i="13"/>
  <c r="M208" i="13"/>
  <c r="O208" i="13"/>
  <c r="Q208" i="13"/>
  <c r="Q207" i="13" s="1"/>
  <c r="V208" i="13"/>
  <c r="G210" i="13"/>
  <c r="I210" i="13"/>
  <c r="K210" i="13"/>
  <c r="K207" i="13" s="1"/>
  <c r="M210" i="13"/>
  <c r="O210" i="13"/>
  <c r="Q210" i="13"/>
  <c r="V210" i="13"/>
  <c r="V207" i="13" s="1"/>
  <c r="G221" i="13"/>
  <c r="I221" i="13"/>
  <c r="K221" i="13"/>
  <c r="M221" i="13"/>
  <c r="O221" i="13"/>
  <c r="Q221" i="13"/>
  <c r="V221" i="13"/>
  <c r="G223" i="13"/>
  <c r="M223" i="13" s="1"/>
  <c r="I223" i="13"/>
  <c r="K223" i="13"/>
  <c r="O223" i="13"/>
  <c r="O207" i="13" s="1"/>
  <c r="Q223" i="13"/>
  <c r="V223" i="13"/>
  <c r="G226" i="13"/>
  <c r="M226" i="13" s="1"/>
  <c r="I226" i="13"/>
  <c r="K226" i="13"/>
  <c r="O226" i="13"/>
  <c r="Q226" i="13"/>
  <c r="V226" i="13"/>
  <c r="G228" i="13"/>
  <c r="I228" i="13"/>
  <c r="I227" i="13" s="1"/>
  <c r="K228" i="13"/>
  <c r="M228" i="13"/>
  <c r="O228" i="13"/>
  <c r="Q228" i="13"/>
  <c r="V228" i="13"/>
  <c r="G234" i="13"/>
  <c r="G227" i="13" s="1"/>
  <c r="I234" i="13"/>
  <c r="K234" i="13"/>
  <c r="O234" i="13"/>
  <c r="O227" i="13" s="1"/>
  <c r="Q234" i="13"/>
  <c r="V234" i="13"/>
  <c r="G240" i="13"/>
  <c r="I240" i="13"/>
  <c r="K240" i="13"/>
  <c r="M240" i="13"/>
  <c r="O240" i="13"/>
  <c r="Q240" i="13"/>
  <c r="Q227" i="13" s="1"/>
  <c r="V240" i="13"/>
  <c r="G242" i="13"/>
  <c r="I242" i="13"/>
  <c r="K242" i="13"/>
  <c r="K227" i="13" s="1"/>
  <c r="M242" i="13"/>
  <c r="O242" i="13"/>
  <c r="Q242" i="13"/>
  <c r="V242" i="13"/>
  <c r="G246" i="13"/>
  <c r="I246" i="13"/>
  <c r="K246" i="13"/>
  <c r="M246" i="13"/>
  <c r="O246" i="13"/>
  <c r="Q246" i="13"/>
  <c r="V246" i="13"/>
  <c r="G248" i="13"/>
  <c r="M248" i="13" s="1"/>
  <c r="I248" i="13"/>
  <c r="K248" i="13"/>
  <c r="O248" i="13"/>
  <c r="Q248" i="13"/>
  <c r="V248" i="13"/>
  <c r="G250" i="13"/>
  <c r="M250" i="13" s="1"/>
  <c r="I250" i="13"/>
  <c r="K250" i="13"/>
  <c r="O250" i="13"/>
  <c r="Q250" i="13"/>
  <c r="V250" i="13"/>
  <c r="G255" i="13"/>
  <c r="M255" i="13" s="1"/>
  <c r="I255" i="13"/>
  <c r="K255" i="13"/>
  <c r="O255" i="13"/>
  <c r="Q255" i="13"/>
  <c r="V255" i="13"/>
  <c r="V227" i="13" s="1"/>
  <c r="G257" i="13"/>
  <c r="I257" i="13"/>
  <c r="K257" i="13"/>
  <c r="M257" i="13"/>
  <c r="O257" i="13"/>
  <c r="Q257" i="13"/>
  <c r="V257" i="13"/>
  <c r="G259" i="13"/>
  <c r="M259" i="13" s="1"/>
  <c r="I259" i="13"/>
  <c r="K259" i="13"/>
  <c r="O259" i="13"/>
  <c r="Q259" i="13"/>
  <c r="V259" i="13"/>
  <c r="G262" i="13"/>
  <c r="I262" i="13"/>
  <c r="K262" i="13"/>
  <c r="M262" i="13"/>
  <c r="O262" i="13"/>
  <c r="Q262" i="13"/>
  <c r="V262" i="13"/>
  <c r="G264" i="13"/>
  <c r="I264" i="13"/>
  <c r="K264" i="13"/>
  <c r="M264" i="13"/>
  <c r="O264" i="13"/>
  <c r="Q264" i="13"/>
  <c r="V264" i="13"/>
  <c r="G266" i="13"/>
  <c r="I266" i="13"/>
  <c r="K266" i="13"/>
  <c r="M266" i="13"/>
  <c r="O266" i="13"/>
  <c r="Q266" i="13"/>
  <c r="V266" i="13"/>
  <c r="G268" i="13"/>
  <c r="M268" i="13" s="1"/>
  <c r="I268" i="13"/>
  <c r="I267" i="13" s="1"/>
  <c r="K268" i="13"/>
  <c r="O268" i="13"/>
  <c r="Q268" i="13"/>
  <c r="Q267" i="13" s="1"/>
  <c r="V268" i="13"/>
  <c r="G270" i="13"/>
  <c r="M270" i="13" s="1"/>
  <c r="I270" i="13"/>
  <c r="K270" i="13"/>
  <c r="K267" i="13" s="1"/>
  <c r="O270" i="13"/>
  <c r="Q270" i="13"/>
  <c r="V270" i="13"/>
  <c r="V267" i="13" s="1"/>
  <c r="G272" i="13"/>
  <c r="I272" i="13"/>
  <c r="K272" i="13"/>
  <c r="M272" i="13"/>
  <c r="O272" i="13"/>
  <c r="Q272" i="13"/>
  <c r="V272" i="13"/>
  <c r="G274" i="13"/>
  <c r="M274" i="13" s="1"/>
  <c r="I274" i="13"/>
  <c r="K274" i="13"/>
  <c r="O274" i="13"/>
  <c r="Q274" i="13"/>
  <c r="V274" i="13"/>
  <c r="G276" i="13"/>
  <c r="I276" i="13"/>
  <c r="K276" i="13"/>
  <c r="M276" i="13"/>
  <c r="O276" i="13"/>
  <c r="Q276" i="13"/>
  <c r="V276" i="13"/>
  <c r="G278" i="13"/>
  <c r="I278" i="13"/>
  <c r="K278" i="13"/>
  <c r="M278" i="13"/>
  <c r="O278" i="13"/>
  <c r="Q278" i="13"/>
  <c r="V278" i="13"/>
  <c r="G280" i="13"/>
  <c r="I280" i="13"/>
  <c r="K280" i="13"/>
  <c r="M280" i="13"/>
  <c r="O280" i="13"/>
  <c r="Q280" i="13"/>
  <c r="V280" i="13"/>
  <c r="G282" i="13"/>
  <c r="M282" i="13" s="1"/>
  <c r="I282" i="13"/>
  <c r="K282" i="13"/>
  <c r="O282" i="13"/>
  <c r="O267" i="13" s="1"/>
  <c r="Q282" i="13"/>
  <c r="V282" i="13"/>
  <c r="G286" i="13"/>
  <c r="M286" i="13" s="1"/>
  <c r="I286" i="13"/>
  <c r="K286" i="13"/>
  <c r="O286" i="13"/>
  <c r="Q286" i="13"/>
  <c r="V286" i="13"/>
  <c r="G289" i="13"/>
  <c r="M289" i="13" s="1"/>
  <c r="I289" i="13"/>
  <c r="K289" i="13"/>
  <c r="O289" i="13"/>
  <c r="Q289" i="13"/>
  <c r="V289" i="13"/>
  <c r="G292" i="13"/>
  <c r="I292" i="13"/>
  <c r="K292" i="13"/>
  <c r="M292" i="13"/>
  <c r="O292" i="13"/>
  <c r="Q292" i="13"/>
  <c r="V292" i="13"/>
  <c r="G296" i="13"/>
  <c r="M296" i="13" s="1"/>
  <c r="I296" i="13"/>
  <c r="K296" i="13"/>
  <c r="O296" i="13"/>
  <c r="Q296" i="13"/>
  <c r="V296" i="13"/>
  <c r="G299" i="13"/>
  <c r="I299" i="13"/>
  <c r="K299" i="13"/>
  <c r="M299" i="13"/>
  <c r="O299" i="13"/>
  <c r="Q299" i="13"/>
  <c r="V299" i="13"/>
  <c r="G302" i="13"/>
  <c r="I302" i="13"/>
  <c r="K302" i="13"/>
  <c r="M302" i="13"/>
  <c r="O302" i="13"/>
  <c r="Q302" i="13"/>
  <c r="V302" i="13"/>
  <c r="G304" i="13"/>
  <c r="I304" i="13"/>
  <c r="K304" i="13"/>
  <c r="M304" i="13"/>
  <c r="O304" i="13"/>
  <c r="Q304" i="13"/>
  <c r="V304" i="13"/>
  <c r="G308" i="13"/>
  <c r="M308" i="13" s="1"/>
  <c r="I308" i="13"/>
  <c r="K308" i="13"/>
  <c r="O308" i="13"/>
  <c r="Q308" i="13"/>
  <c r="V308" i="13"/>
  <c r="G310" i="13"/>
  <c r="M310" i="13" s="1"/>
  <c r="I310" i="13"/>
  <c r="K310" i="13"/>
  <c r="O310" i="13"/>
  <c r="Q310" i="13"/>
  <c r="V310" i="13"/>
  <c r="G312" i="13"/>
  <c r="M312" i="13" s="1"/>
  <c r="I312" i="13"/>
  <c r="K312" i="13"/>
  <c r="O312" i="13"/>
  <c r="Q312" i="13"/>
  <c r="V312" i="13"/>
  <c r="G314" i="13"/>
  <c r="I314" i="13"/>
  <c r="K314" i="13"/>
  <c r="M314" i="13"/>
  <c r="O314" i="13"/>
  <c r="Q314" i="13"/>
  <c r="V314" i="13"/>
  <c r="G317" i="13"/>
  <c r="M317" i="13" s="1"/>
  <c r="I317" i="13"/>
  <c r="K317" i="13"/>
  <c r="O317" i="13"/>
  <c r="Q317" i="13"/>
  <c r="V317" i="13"/>
  <c r="G321" i="13"/>
  <c r="I321" i="13"/>
  <c r="K321" i="13"/>
  <c r="M321" i="13"/>
  <c r="O321" i="13"/>
  <c r="Q321" i="13"/>
  <c r="V321" i="13"/>
  <c r="G324" i="13"/>
  <c r="I324" i="13"/>
  <c r="K324" i="13"/>
  <c r="M324" i="13"/>
  <c r="O324" i="13"/>
  <c r="Q324" i="13"/>
  <c r="V324" i="13"/>
  <c r="G326" i="13"/>
  <c r="I326" i="13"/>
  <c r="K326" i="13"/>
  <c r="M326" i="13"/>
  <c r="O326" i="13"/>
  <c r="Q326" i="13"/>
  <c r="V326" i="13"/>
  <c r="G332" i="13"/>
  <c r="M332" i="13" s="1"/>
  <c r="I332" i="13"/>
  <c r="K332" i="13"/>
  <c r="O332" i="13"/>
  <c r="Q332" i="13"/>
  <c r="V332" i="13"/>
  <c r="G334" i="13"/>
  <c r="M334" i="13" s="1"/>
  <c r="I334" i="13"/>
  <c r="K334" i="13"/>
  <c r="O334" i="13"/>
  <c r="Q334" i="13"/>
  <c r="V334" i="13"/>
  <c r="G337" i="13"/>
  <c r="M337" i="13" s="1"/>
  <c r="I337" i="13"/>
  <c r="K337" i="13"/>
  <c r="O337" i="13"/>
  <c r="Q337" i="13"/>
  <c r="V337" i="13"/>
  <c r="G341" i="13"/>
  <c r="I341" i="13"/>
  <c r="K341" i="13"/>
  <c r="M341" i="13"/>
  <c r="O341" i="13"/>
  <c r="Q341" i="13"/>
  <c r="V341" i="13"/>
  <c r="G344" i="13"/>
  <c r="M344" i="13" s="1"/>
  <c r="I344" i="13"/>
  <c r="K344" i="13"/>
  <c r="O344" i="13"/>
  <c r="Q344" i="13"/>
  <c r="V344" i="13"/>
  <c r="G346" i="13"/>
  <c r="I346" i="13"/>
  <c r="K346" i="13"/>
  <c r="M346" i="13"/>
  <c r="O346" i="13"/>
  <c r="Q346" i="13"/>
  <c r="V346" i="13"/>
  <c r="G350" i="13"/>
  <c r="I350" i="13"/>
  <c r="K350" i="13"/>
  <c r="M350" i="13"/>
  <c r="O350" i="13"/>
  <c r="Q350" i="13"/>
  <c r="V350" i="13"/>
  <c r="G356" i="13"/>
  <c r="I356" i="13"/>
  <c r="K356" i="13"/>
  <c r="M356" i="13"/>
  <c r="O356" i="13"/>
  <c r="Q356" i="13"/>
  <c r="V356" i="13"/>
  <c r="G359" i="13"/>
  <c r="M359" i="13" s="1"/>
  <c r="I359" i="13"/>
  <c r="K359" i="13"/>
  <c r="O359" i="13"/>
  <c r="Q359" i="13"/>
  <c r="V359" i="13"/>
  <c r="G362" i="13"/>
  <c r="M362" i="13" s="1"/>
  <c r="I362" i="13"/>
  <c r="K362" i="13"/>
  <c r="O362" i="13"/>
  <c r="Q362" i="13"/>
  <c r="V362" i="13"/>
  <c r="G365" i="13"/>
  <c r="M365" i="13" s="1"/>
  <c r="I365" i="13"/>
  <c r="K365" i="13"/>
  <c r="O365" i="13"/>
  <c r="Q365" i="13"/>
  <c r="V365" i="13"/>
  <c r="G368" i="13"/>
  <c r="I368" i="13"/>
  <c r="K368" i="13"/>
  <c r="M368" i="13"/>
  <c r="O368" i="13"/>
  <c r="Q368" i="13"/>
  <c r="V368" i="13"/>
  <c r="G371" i="13"/>
  <c r="M371" i="13" s="1"/>
  <c r="I371" i="13"/>
  <c r="K371" i="13"/>
  <c r="O371" i="13"/>
  <c r="Q371" i="13"/>
  <c r="V371" i="13"/>
  <c r="G373" i="13"/>
  <c r="I373" i="13"/>
  <c r="K373" i="13"/>
  <c r="M373" i="13"/>
  <c r="O373" i="13"/>
  <c r="Q373" i="13"/>
  <c r="V373" i="13"/>
  <c r="G375" i="13"/>
  <c r="I375" i="13"/>
  <c r="K375" i="13"/>
  <c r="M375" i="13"/>
  <c r="O375" i="13"/>
  <c r="Q375" i="13"/>
  <c r="V375" i="13"/>
  <c r="G378" i="13"/>
  <c r="I378" i="13"/>
  <c r="K378" i="13"/>
  <c r="M378" i="13"/>
  <c r="O378" i="13"/>
  <c r="Q378" i="13"/>
  <c r="V378" i="13"/>
  <c r="G380" i="13"/>
  <c r="M380" i="13" s="1"/>
  <c r="I380" i="13"/>
  <c r="K380" i="13"/>
  <c r="O380" i="13"/>
  <c r="Q380" i="13"/>
  <c r="V380" i="13"/>
  <c r="G382" i="13"/>
  <c r="M382" i="13" s="1"/>
  <c r="I382" i="13"/>
  <c r="K382" i="13"/>
  <c r="O382" i="13"/>
  <c r="Q382" i="13"/>
  <c r="V382" i="13"/>
  <c r="G385" i="13"/>
  <c r="M385" i="13" s="1"/>
  <c r="I385" i="13"/>
  <c r="K385" i="13"/>
  <c r="O385" i="13"/>
  <c r="Q385" i="13"/>
  <c r="V385" i="13"/>
  <c r="G387" i="13"/>
  <c r="M387" i="13" s="1"/>
  <c r="I387" i="13"/>
  <c r="I386" i="13" s="1"/>
  <c r="K387" i="13"/>
  <c r="O387" i="13"/>
  <c r="O386" i="13" s="1"/>
  <c r="Q387" i="13"/>
  <c r="V387" i="13"/>
  <c r="G391" i="13"/>
  <c r="I391" i="13"/>
  <c r="K391" i="13"/>
  <c r="K386" i="13" s="1"/>
  <c r="M391" i="13"/>
  <c r="O391" i="13"/>
  <c r="Q391" i="13"/>
  <c r="Q386" i="13" s="1"/>
  <c r="V391" i="13"/>
  <c r="G393" i="13"/>
  <c r="I393" i="13"/>
  <c r="K393" i="13"/>
  <c r="M393" i="13"/>
  <c r="O393" i="13"/>
  <c r="Q393" i="13"/>
  <c r="V393" i="13"/>
  <c r="V386" i="13" s="1"/>
  <c r="G396" i="13"/>
  <c r="I396" i="13"/>
  <c r="K396" i="13"/>
  <c r="M396" i="13"/>
  <c r="O396" i="13"/>
  <c r="Q396" i="13"/>
  <c r="V396" i="13"/>
  <c r="G399" i="13"/>
  <c r="M399" i="13" s="1"/>
  <c r="I399" i="13"/>
  <c r="K399" i="13"/>
  <c r="O399" i="13"/>
  <c r="Q399" i="13"/>
  <c r="V399" i="13"/>
  <c r="G406" i="13"/>
  <c r="M406" i="13" s="1"/>
  <c r="I406" i="13"/>
  <c r="K406" i="13"/>
  <c r="O406" i="13"/>
  <c r="Q406" i="13"/>
  <c r="V406" i="13"/>
  <c r="G409" i="13"/>
  <c r="M409" i="13" s="1"/>
  <c r="I409" i="13"/>
  <c r="K409" i="13"/>
  <c r="O409" i="13"/>
  <c r="Q409" i="13"/>
  <c r="V409" i="13"/>
  <c r="G411" i="13"/>
  <c r="M411" i="13" s="1"/>
  <c r="I411" i="13"/>
  <c r="K411" i="13"/>
  <c r="O411" i="13"/>
  <c r="Q411" i="13"/>
  <c r="V411" i="13"/>
  <c r="G414" i="13"/>
  <c r="M414" i="13" s="1"/>
  <c r="I414" i="13"/>
  <c r="K414" i="13"/>
  <c r="O414" i="13"/>
  <c r="Q414" i="13"/>
  <c r="V414" i="13"/>
  <c r="G420" i="13"/>
  <c r="M420" i="13" s="1"/>
  <c r="I420" i="13"/>
  <c r="K420" i="13"/>
  <c r="O420" i="13"/>
  <c r="Q420" i="13"/>
  <c r="V420" i="13"/>
  <c r="G424" i="13"/>
  <c r="I424" i="13"/>
  <c r="K424" i="13"/>
  <c r="M424" i="13"/>
  <c r="O424" i="13"/>
  <c r="Q424" i="13"/>
  <c r="V424" i="13"/>
  <c r="G430" i="13"/>
  <c r="I430" i="13"/>
  <c r="K430" i="13"/>
  <c r="M430" i="13"/>
  <c r="O430" i="13"/>
  <c r="Q430" i="13"/>
  <c r="V430" i="13"/>
  <c r="G433" i="13"/>
  <c r="M433" i="13" s="1"/>
  <c r="I433" i="13"/>
  <c r="K433" i="13"/>
  <c r="O433" i="13"/>
  <c r="Q433" i="13"/>
  <c r="V433" i="13"/>
  <c r="G435" i="13"/>
  <c r="M435" i="13" s="1"/>
  <c r="I435" i="13"/>
  <c r="K435" i="13"/>
  <c r="O435" i="13"/>
  <c r="Q435" i="13"/>
  <c r="V435" i="13"/>
  <c r="G437" i="13"/>
  <c r="M437" i="13" s="1"/>
  <c r="I437" i="13"/>
  <c r="K437" i="13"/>
  <c r="O437" i="13"/>
  <c r="Q437" i="13"/>
  <c r="V437" i="13"/>
  <c r="G439" i="13"/>
  <c r="M439" i="13" s="1"/>
  <c r="I439" i="13"/>
  <c r="K439" i="13"/>
  <c r="O439" i="13"/>
  <c r="Q439" i="13"/>
  <c r="V439" i="13"/>
  <c r="G441" i="13"/>
  <c r="M441" i="13" s="1"/>
  <c r="I441" i="13"/>
  <c r="K441" i="13"/>
  <c r="O441" i="13"/>
  <c r="Q441" i="13"/>
  <c r="V441" i="13"/>
  <c r="G443" i="13"/>
  <c r="M443" i="13" s="1"/>
  <c r="I443" i="13"/>
  <c r="K443" i="13"/>
  <c r="O443" i="13"/>
  <c r="Q443" i="13"/>
  <c r="V443" i="13"/>
  <c r="G445" i="13"/>
  <c r="I445" i="13"/>
  <c r="K445" i="13"/>
  <c r="M445" i="13"/>
  <c r="O445" i="13"/>
  <c r="Q445" i="13"/>
  <c r="V445" i="13"/>
  <c r="G447" i="13"/>
  <c r="I447" i="13"/>
  <c r="K447" i="13"/>
  <c r="M447" i="13"/>
  <c r="O447" i="13"/>
  <c r="Q447" i="13"/>
  <c r="V447" i="13"/>
  <c r="G449" i="13"/>
  <c r="M449" i="13" s="1"/>
  <c r="I449" i="13"/>
  <c r="K449" i="13"/>
  <c r="O449" i="13"/>
  <c r="Q449" i="13"/>
  <c r="V449" i="13"/>
  <c r="G451" i="13"/>
  <c r="M451" i="13" s="1"/>
  <c r="I451" i="13"/>
  <c r="K451" i="13"/>
  <c r="O451" i="13"/>
  <c r="Q451" i="13"/>
  <c r="V451" i="13"/>
  <c r="G453" i="13"/>
  <c r="M453" i="13" s="1"/>
  <c r="I453" i="13"/>
  <c r="K453" i="13"/>
  <c r="O453" i="13"/>
  <c r="Q453" i="13"/>
  <c r="V453" i="13"/>
  <c r="G455" i="13"/>
  <c r="M455" i="13" s="1"/>
  <c r="I455" i="13"/>
  <c r="K455" i="13"/>
  <c r="O455" i="13"/>
  <c r="Q455" i="13"/>
  <c r="V455" i="13"/>
  <c r="G457" i="13"/>
  <c r="M457" i="13" s="1"/>
  <c r="I457" i="13"/>
  <c r="K457" i="13"/>
  <c r="O457" i="13"/>
  <c r="Q457" i="13"/>
  <c r="V457" i="13"/>
  <c r="G460" i="13"/>
  <c r="M460" i="13" s="1"/>
  <c r="I460" i="13"/>
  <c r="K460" i="13"/>
  <c r="O460" i="13"/>
  <c r="Q460" i="13"/>
  <c r="V460" i="13"/>
  <c r="G462" i="13"/>
  <c r="I462" i="13"/>
  <c r="K462" i="13"/>
  <c r="M462" i="13"/>
  <c r="O462" i="13"/>
  <c r="Q462" i="13"/>
  <c r="V462" i="13"/>
  <c r="G464" i="13"/>
  <c r="I464" i="13"/>
  <c r="K464" i="13"/>
  <c r="M464" i="13"/>
  <c r="O464" i="13"/>
  <c r="Q464" i="13"/>
  <c r="V464" i="13"/>
  <c r="G468" i="13"/>
  <c r="M468" i="13" s="1"/>
  <c r="I468" i="13"/>
  <c r="K468" i="13"/>
  <c r="O468" i="13"/>
  <c r="Q468" i="13"/>
  <c r="V468" i="13"/>
  <c r="G471" i="13"/>
  <c r="M471" i="13" s="1"/>
  <c r="I471" i="13"/>
  <c r="K471" i="13"/>
  <c r="O471" i="13"/>
  <c r="Q471" i="13"/>
  <c r="V471" i="13"/>
  <c r="G473" i="13"/>
  <c r="M473" i="13" s="1"/>
  <c r="I473" i="13"/>
  <c r="K473" i="13"/>
  <c r="O473" i="13"/>
  <c r="Q473" i="13"/>
  <c r="V473" i="13"/>
  <c r="G475" i="13"/>
  <c r="M475" i="13" s="1"/>
  <c r="I475" i="13"/>
  <c r="K475" i="13"/>
  <c r="O475" i="13"/>
  <c r="Q475" i="13"/>
  <c r="V475" i="13"/>
  <c r="G477" i="13"/>
  <c r="M477" i="13" s="1"/>
  <c r="I477" i="13"/>
  <c r="K477" i="13"/>
  <c r="O477" i="13"/>
  <c r="Q477" i="13"/>
  <c r="V477" i="13"/>
  <c r="G479" i="13"/>
  <c r="M479" i="13" s="1"/>
  <c r="I479" i="13"/>
  <c r="K479" i="13"/>
  <c r="O479" i="13"/>
  <c r="Q479" i="13"/>
  <c r="V479" i="13"/>
  <c r="G481" i="13"/>
  <c r="I481" i="13"/>
  <c r="K481" i="13"/>
  <c r="M481" i="13"/>
  <c r="O481" i="13"/>
  <c r="Q481" i="13"/>
  <c r="V481" i="13"/>
  <c r="G483" i="13"/>
  <c r="I483" i="13"/>
  <c r="K483" i="13"/>
  <c r="M483" i="13"/>
  <c r="O483" i="13"/>
  <c r="Q483" i="13"/>
  <c r="V483" i="13"/>
  <c r="G485" i="13"/>
  <c r="M485" i="13" s="1"/>
  <c r="I485" i="13"/>
  <c r="K485" i="13"/>
  <c r="O485" i="13"/>
  <c r="Q485" i="13"/>
  <c r="V485" i="13"/>
  <c r="G487" i="13"/>
  <c r="M487" i="13" s="1"/>
  <c r="I487" i="13"/>
  <c r="K487" i="13"/>
  <c r="O487" i="13"/>
  <c r="Q487" i="13"/>
  <c r="V487" i="13"/>
  <c r="G489" i="13"/>
  <c r="M489" i="13" s="1"/>
  <c r="I489" i="13"/>
  <c r="K489" i="13"/>
  <c r="O489" i="13"/>
  <c r="Q489" i="13"/>
  <c r="V489" i="13"/>
  <c r="G491" i="13"/>
  <c r="M491" i="13" s="1"/>
  <c r="I491" i="13"/>
  <c r="K491" i="13"/>
  <c r="O491" i="13"/>
  <c r="Q491" i="13"/>
  <c r="V491" i="13"/>
  <c r="G494" i="13"/>
  <c r="M494" i="13" s="1"/>
  <c r="I494" i="13"/>
  <c r="K494" i="13"/>
  <c r="O494" i="13"/>
  <c r="Q494" i="13"/>
  <c r="V494" i="13"/>
  <c r="G496" i="13"/>
  <c r="M496" i="13" s="1"/>
  <c r="I496" i="13"/>
  <c r="K496" i="13"/>
  <c r="O496" i="13"/>
  <c r="Q496" i="13"/>
  <c r="V496" i="13"/>
  <c r="G500" i="13"/>
  <c r="I500" i="13"/>
  <c r="K500" i="13"/>
  <c r="M500" i="13"/>
  <c r="O500" i="13"/>
  <c r="Q500" i="13"/>
  <c r="V500" i="13"/>
  <c r="G504" i="13"/>
  <c r="I504" i="13"/>
  <c r="K504" i="13"/>
  <c r="M504" i="13"/>
  <c r="O504" i="13"/>
  <c r="Q504" i="13"/>
  <c r="V504" i="13"/>
  <c r="G508" i="13"/>
  <c r="M508" i="13" s="1"/>
  <c r="I508" i="13"/>
  <c r="K508" i="13"/>
  <c r="O508" i="13"/>
  <c r="Q508" i="13"/>
  <c r="V508" i="13"/>
  <c r="G512" i="13"/>
  <c r="M512" i="13" s="1"/>
  <c r="I512" i="13"/>
  <c r="K512" i="13"/>
  <c r="O512" i="13"/>
  <c r="Q512" i="13"/>
  <c r="V512" i="13"/>
  <c r="G516" i="13"/>
  <c r="M516" i="13" s="1"/>
  <c r="I516" i="13"/>
  <c r="K516" i="13"/>
  <c r="O516" i="13"/>
  <c r="Q516" i="13"/>
  <c r="V516" i="13"/>
  <c r="G517" i="13"/>
  <c r="G518" i="13"/>
  <c r="M518" i="13" s="1"/>
  <c r="I518" i="13"/>
  <c r="I517" i="13" s="1"/>
  <c r="K518" i="13"/>
  <c r="O518" i="13"/>
  <c r="O517" i="13" s="1"/>
  <c r="Q518" i="13"/>
  <c r="V518" i="13"/>
  <c r="G524" i="13"/>
  <c r="M524" i="13" s="1"/>
  <c r="I524" i="13"/>
  <c r="K524" i="13"/>
  <c r="K517" i="13" s="1"/>
  <c r="O524" i="13"/>
  <c r="Q524" i="13"/>
  <c r="Q517" i="13" s="1"/>
  <c r="V524" i="13"/>
  <c r="G526" i="13"/>
  <c r="I526" i="13"/>
  <c r="K526" i="13"/>
  <c r="M526" i="13"/>
  <c r="O526" i="13"/>
  <c r="Q526" i="13"/>
  <c r="V526" i="13"/>
  <c r="V517" i="13" s="1"/>
  <c r="G528" i="13"/>
  <c r="I528" i="13"/>
  <c r="K528" i="13"/>
  <c r="M528" i="13"/>
  <c r="O528" i="13"/>
  <c r="Q528" i="13"/>
  <c r="V528" i="13"/>
  <c r="G530" i="13"/>
  <c r="M530" i="13" s="1"/>
  <c r="I530" i="13"/>
  <c r="K530" i="13"/>
  <c r="O530" i="13"/>
  <c r="Q530" i="13"/>
  <c r="V530" i="13"/>
  <c r="G532" i="13"/>
  <c r="M532" i="13" s="1"/>
  <c r="I532" i="13"/>
  <c r="K532" i="13"/>
  <c r="O532" i="13"/>
  <c r="Q532" i="13"/>
  <c r="V532" i="13"/>
  <c r="G534" i="13"/>
  <c r="G533" i="13" s="1"/>
  <c r="I534" i="13"/>
  <c r="K534" i="13"/>
  <c r="O534" i="13"/>
  <c r="Q534" i="13"/>
  <c r="V534" i="13"/>
  <c r="G538" i="13"/>
  <c r="M538" i="13" s="1"/>
  <c r="I538" i="13"/>
  <c r="I533" i="13" s="1"/>
  <c r="K538" i="13"/>
  <c r="O538" i="13"/>
  <c r="O533" i="13" s="1"/>
  <c r="Q538" i="13"/>
  <c r="V538" i="13"/>
  <c r="G545" i="13"/>
  <c r="M545" i="13" s="1"/>
  <c r="I545" i="13"/>
  <c r="K545" i="13"/>
  <c r="K533" i="13" s="1"/>
  <c r="O545" i="13"/>
  <c r="Q545" i="13"/>
  <c r="Q533" i="13" s="1"/>
  <c r="V545" i="13"/>
  <c r="G548" i="13"/>
  <c r="I548" i="13"/>
  <c r="K548" i="13"/>
  <c r="M548" i="13"/>
  <c r="O548" i="13"/>
  <c r="Q548" i="13"/>
  <c r="V548" i="13"/>
  <c r="V533" i="13" s="1"/>
  <c r="G550" i="13"/>
  <c r="I550" i="13"/>
  <c r="K550" i="13"/>
  <c r="M550" i="13"/>
  <c r="O550" i="13"/>
  <c r="Q550" i="13"/>
  <c r="V550" i="13"/>
  <c r="G561" i="13"/>
  <c r="M561" i="13" s="1"/>
  <c r="I561" i="13"/>
  <c r="K561" i="13"/>
  <c r="O561" i="13"/>
  <c r="Q561" i="13"/>
  <c r="V561" i="13"/>
  <c r="G572" i="13"/>
  <c r="O572" i="13"/>
  <c r="Q572" i="13"/>
  <c r="V572" i="13"/>
  <c r="G573" i="13"/>
  <c r="M573" i="13" s="1"/>
  <c r="M572" i="13" s="1"/>
  <c r="I573" i="13"/>
  <c r="I572" i="13" s="1"/>
  <c r="K573" i="13"/>
  <c r="K572" i="13" s="1"/>
  <c r="O573" i="13"/>
  <c r="Q573" i="13"/>
  <c r="V573" i="13"/>
  <c r="AE577" i="13"/>
  <c r="AF577" i="13"/>
  <c r="G30" i="12"/>
  <c r="BA24" i="12"/>
  <c r="G8" i="12"/>
  <c r="G9" i="12"/>
  <c r="I9" i="12"/>
  <c r="I8" i="12" s="1"/>
  <c r="K9" i="12"/>
  <c r="M9" i="12"/>
  <c r="O9" i="12"/>
  <c r="Q9" i="12"/>
  <c r="Q8" i="12" s="1"/>
  <c r="V9" i="12"/>
  <c r="G10" i="12"/>
  <c r="M10" i="12" s="1"/>
  <c r="I10" i="12"/>
  <c r="K10" i="12"/>
  <c r="K8" i="12" s="1"/>
  <c r="O10" i="12"/>
  <c r="Q10" i="12"/>
  <c r="V10" i="12"/>
  <c r="V8" i="12" s="1"/>
  <c r="G11" i="12"/>
  <c r="I11" i="12"/>
  <c r="K11" i="12"/>
  <c r="M11" i="12"/>
  <c r="O11" i="12"/>
  <c r="Q11" i="12"/>
  <c r="V11" i="12"/>
  <c r="G13" i="12"/>
  <c r="M13" i="12" s="1"/>
  <c r="I13" i="12"/>
  <c r="K13" i="12"/>
  <c r="O13" i="12"/>
  <c r="O8" i="12" s="1"/>
  <c r="Q13" i="12"/>
  <c r="V13" i="12"/>
  <c r="G15" i="12"/>
  <c r="I15" i="12"/>
  <c r="K15" i="12"/>
  <c r="M15" i="12"/>
  <c r="O15" i="12"/>
  <c r="Q15" i="12"/>
  <c r="V15" i="12"/>
  <c r="G17" i="12"/>
  <c r="I17" i="12"/>
  <c r="K17" i="12"/>
  <c r="M17" i="12"/>
  <c r="O17" i="12"/>
  <c r="Q17" i="12"/>
  <c r="V17" i="12"/>
  <c r="G19" i="12"/>
  <c r="G18" i="12" s="1"/>
  <c r="I19" i="12"/>
  <c r="I18" i="12" s="1"/>
  <c r="K19" i="12"/>
  <c r="K18" i="12" s="1"/>
  <c r="O19" i="12"/>
  <c r="O18" i="12" s="1"/>
  <c r="Q19" i="12"/>
  <c r="V19" i="12"/>
  <c r="V18" i="12" s="1"/>
  <c r="G21" i="12"/>
  <c r="I21" i="12"/>
  <c r="K21" i="12"/>
  <c r="M21" i="12"/>
  <c r="O21" i="12"/>
  <c r="Q21" i="12"/>
  <c r="Q18" i="12" s="1"/>
  <c r="V21" i="12"/>
  <c r="G22" i="12"/>
  <c r="I22" i="12"/>
  <c r="K22" i="12"/>
  <c r="M22" i="12"/>
  <c r="O22" i="12"/>
  <c r="Q22" i="12"/>
  <c r="V22" i="12"/>
  <c r="G23" i="12"/>
  <c r="I23" i="12"/>
  <c r="K23" i="12"/>
  <c r="M23" i="12"/>
  <c r="O23" i="12"/>
  <c r="Q23" i="12"/>
  <c r="V23" i="12"/>
  <c r="G25" i="12"/>
  <c r="M25" i="12" s="1"/>
  <c r="I25" i="12"/>
  <c r="K25" i="12"/>
  <c r="O25" i="12"/>
  <c r="Q25" i="12"/>
  <c r="V25" i="12"/>
  <c r="G26" i="12"/>
  <c r="I26" i="12"/>
  <c r="K26" i="12"/>
  <c r="M26" i="12"/>
  <c r="O26" i="12"/>
  <c r="Q26" i="12"/>
  <c r="V26" i="12"/>
  <c r="G27" i="12"/>
  <c r="I27" i="12"/>
  <c r="K27" i="12"/>
  <c r="M27" i="12"/>
  <c r="O27" i="12"/>
  <c r="Q27" i="12"/>
  <c r="V27" i="12"/>
  <c r="G28" i="12"/>
  <c r="M28" i="12" s="1"/>
  <c r="I28" i="12"/>
  <c r="K28" i="12"/>
  <c r="O28" i="12"/>
  <c r="Q28" i="12"/>
  <c r="V28" i="12"/>
  <c r="AE30" i="12"/>
  <c r="AF30" i="12"/>
  <c r="I20" i="1"/>
  <c r="I19" i="1"/>
  <c r="I18" i="1"/>
  <c r="I17" i="1"/>
  <c r="I16" i="1"/>
  <c r="F46" i="1"/>
  <c r="G23" i="1" s="1"/>
  <c r="G46" i="1"/>
  <c r="G25" i="1" s="1"/>
  <c r="H46" i="1"/>
  <c r="I45" i="1"/>
  <c r="I44" i="1"/>
  <c r="I43" i="1"/>
  <c r="I42" i="1"/>
  <c r="I41" i="1"/>
  <c r="I40" i="1"/>
  <c r="I39" i="1"/>
  <c r="I46" i="1" s="1"/>
  <c r="J28" i="1"/>
  <c r="J26" i="1"/>
  <c r="G38" i="1"/>
  <c r="F38" i="1"/>
  <c r="J23" i="1"/>
  <c r="J24" i="1"/>
  <c r="J25" i="1"/>
  <c r="J27" i="1"/>
  <c r="E24" i="1"/>
  <c r="G24" i="1"/>
  <c r="E26" i="1"/>
  <c r="G26" i="1"/>
  <c r="I82" i="1" l="1"/>
  <c r="J81" i="1" s="1"/>
  <c r="A27" i="1"/>
  <c r="M80" i="16"/>
  <c r="M162" i="16"/>
  <c r="G176" i="16"/>
  <c r="M170" i="16"/>
  <c r="M169" i="16" s="1"/>
  <c r="M103" i="16"/>
  <c r="M100" i="16" s="1"/>
  <c r="M9" i="16"/>
  <c r="M8" i="16" s="1"/>
  <c r="M134" i="16"/>
  <c r="M131" i="16" s="1"/>
  <c r="M83" i="16"/>
  <c r="M67" i="16"/>
  <c r="M64" i="16" s="1"/>
  <c r="M459" i="15"/>
  <c r="M354" i="15"/>
  <c r="M8" i="15"/>
  <c r="M371" i="15"/>
  <c r="M271" i="15"/>
  <c r="M122" i="15"/>
  <c r="M90" i="15"/>
  <c r="M451" i="15"/>
  <c r="M69" i="15"/>
  <c r="G451" i="15"/>
  <c r="M93" i="15"/>
  <c r="G271" i="15"/>
  <c r="G122" i="15"/>
  <c r="G371" i="15"/>
  <c r="M349" i="15"/>
  <c r="M343" i="15" s="1"/>
  <c r="M74" i="15"/>
  <c r="M36" i="14"/>
  <c r="M26" i="14"/>
  <c r="M82" i="14"/>
  <c r="M81" i="14" s="1"/>
  <c r="M65" i="14"/>
  <c r="M64" i="14" s="1"/>
  <c r="M55" i="14"/>
  <c r="M49" i="14" s="1"/>
  <c r="M18" i="14"/>
  <c r="M17" i="14" s="1"/>
  <c r="M58" i="14"/>
  <c r="M57" i="14" s="1"/>
  <c r="M76" i="14"/>
  <c r="M69" i="14" s="1"/>
  <c r="M9" i="14"/>
  <c r="M8" i="14" s="1"/>
  <c r="M22" i="13"/>
  <c r="M517" i="13"/>
  <c r="M386" i="13"/>
  <c r="M267" i="13"/>
  <c r="M207" i="13"/>
  <c r="M143" i="13"/>
  <c r="G386" i="13"/>
  <c r="M534" i="13"/>
  <c r="M533" i="13" s="1"/>
  <c r="G267" i="13"/>
  <c r="G22" i="13"/>
  <c r="M234" i="13"/>
  <c r="M227" i="13" s="1"/>
  <c r="M191" i="13"/>
  <c r="M185" i="13" s="1"/>
  <c r="M152" i="13"/>
  <c r="M79" i="13"/>
  <c r="M74" i="13" s="1"/>
  <c r="M8" i="12"/>
  <c r="M19" i="12"/>
  <c r="M18" i="12" s="1"/>
  <c r="I21" i="1"/>
  <c r="J43" i="1"/>
  <c r="J39" i="1"/>
  <c r="J46" i="1" s="1"/>
  <c r="J42" i="1"/>
  <c r="J41" i="1"/>
  <c r="J45" i="1"/>
  <c r="J44" i="1"/>
  <c r="J40" i="1"/>
  <c r="J59" i="1" l="1"/>
  <c r="J77" i="1"/>
  <c r="J66" i="1"/>
  <c r="J63" i="1"/>
  <c r="J80" i="1"/>
  <c r="J55" i="1"/>
  <c r="J53" i="1"/>
  <c r="J58" i="1"/>
  <c r="J76" i="1"/>
  <c r="J54" i="1"/>
  <c r="J57" i="1"/>
  <c r="J78" i="1"/>
  <c r="J67" i="1"/>
  <c r="J60" i="1"/>
  <c r="J61" i="1"/>
  <c r="J79" i="1"/>
  <c r="J56" i="1"/>
  <c r="J71" i="1"/>
  <c r="J64" i="1"/>
  <c r="J65" i="1"/>
  <c r="J70" i="1"/>
  <c r="J75" i="1"/>
  <c r="J68" i="1"/>
  <c r="J69" i="1"/>
  <c r="J74" i="1"/>
  <c r="J72" i="1"/>
  <c r="J73" i="1"/>
  <c r="J62" i="1"/>
  <c r="G28" i="1"/>
  <c r="G27" i="1" s="1"/>
  <c r="G29" i="1" s="1"/>
  <c r="A28" i="1"/>
  <c r="J8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Navrátil Pavel</author>
  </authors>
  <commentList>
    <comment ref="S6" authorId="0" shapeId="0" xr:uid="{7F974397-EB19-4147-B9C8-0F06290E283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0194562-5F2F-49BE-A908-4EB93255767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Navrátil Pavel</author>
  </authors>
  <commentList>
    <comment ref="S6" authorId="0" shapeId="0" xr:uid="{DFD5BF7C-1446-4444-91F8-B0878A7F755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C0A48C3-ECB3-473E-AFBD-6572E9650DD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Navrátil Pavel</author>
  </authors>
  <commentList>
    <comment ref="S6" authorId="0" shapeId="0" xr:uid="{8F4CB166-362A-47A2-96B5-99B9A6F1B58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5577CCF-4012-406B-A234-BC51CA2EA30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Navrátil Pavel</author>
  </authors>
  <commentList>
    <comment ref="S6" authorId="0" shapeId="0" xr:uid="{A829FA07-B731-4503-A0EA-C46EAA8CC0B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220814F-932A-43C0-87A0-6EA7F5C2B7B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Navrátil Pavel</author>
  </authors>
  <commentList>
    <comment ref="S6" authorId="0" shapeId="0" xr:uid="{F2345F0F-64E9-454F-AA87-B61619C3B64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EFAF86F-743C-491F-AE2C-FDC3624F221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<sst xmlns="http://schemas.openxmlformats.org/spreadsheetml/2006/main" count="6889" uniqueCount="1884">
  <si>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</si>
  <si>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</si>
  <si>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</si>
  <si>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</si>
  <si>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</si>
  <si>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</si>
  <si>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</si>
  <si>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</si>
  <si>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</si>
  <si>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</si>
  <si>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</si>
  <si>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</si>
  <si>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</si>
  <si>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</si>
  <si>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</si>
  <si>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</si>
  <si>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</si>
  <si>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</si>
  <si>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</si>
  <si>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</si>
  <si>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</si>
  <si>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</si>
  <si>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</si>
  <si>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</si>
  <si>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</si>
  <si>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</si>
  <si>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</si>
  <si>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</si>
  <si>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</si>
  <si>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</si>
  <si>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</si>
  <si>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</si>
  <si>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</si>
  <si>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</si>
  <si>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</si>
  <si>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</si>
  <si>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</si>
  <si>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</si>
  <si>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</si>
  <si>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</si>
  <si>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</si>
  <si>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</si>
  <si>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</si>
  <si>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Z 22-201</t>
  </si>
  <si>
    <t>Rekonstrukce kotelny ZŠ Ivančická Moravský Krumlov</t>
  </si>
  <si>
    <t>Stavba</t>
  </si>
  <si>
    <t>PS1</t>
  </si>
  <si>
    <t>Kotelna</t>
  </si>
  <si>
    <t>1</t>
  </si>
  <si>
    <t>OVN 101 Naklady</t>
  </si>
  <si>
    <t>PJ 1.1_A</t>
  </si>
  <si>
    <t>Strojní zařízení</t>
  </si>
  <si>
    <t>PJ 1.1_B</t>
  </si>
  <si>
    <t>Související stavební úpravy</t>
  </si>
  <si>
    <t xml:space="preserve">PJ 1.2 </t>
  </si>
  <si>
    <t>Rozvod plynu a ZTI</t>
  </si>
  <si>
    <t>PJ 1.3</t>
  </si>
  <si>
    <t>Elektroinstalace a MaR</t>
  </si>
  <si>
    <t>Celkem za stavbu</t>
  </si>
  <si>
    <t>CZK</t>
  </si>
  <si>
    <t>Rekapitulace dílů</t>
  </si>
  <si>
    <t>Typ dílu</t>
  </si>
  <si>
    <t>ROZV RM-1</t>
  </si>
  <si>
    <t>11</t>
  </si>
  <si>
    <t>Přípravné a přidružené práce</t>
  </si>
  <si>
    <t>2</t>
  </si>
  <si>
    <t>TECH, technologie</t>
  </si>
  <si>
    <t>3</t>
  </si>
  <si>
    <t>M36</t>
  </si>
  <si>
    <t>Svislé a kompletní konstrukce</t>
  </si>
  <si>
    <t>4</t>
  </si>
  <si>
    <t>KAB1 dodávka</t>
  </si>
  <si>
    <t>5</t>
  </si>
  <si>
    <t>KAB2 montáž</t>
  </si>
  <si>
    <t>6</t>
  </si>
  <si>
    <t>Demontáž stávajícího rozsahu kotelny</t>
  </si>
  <si>
    <t>61</t>
  </si>
  <si>
    <t>Úpravy povrchů vnitřní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</si>
  <si>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</si>
  <si>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</si>
  <si>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</si>
  <si>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</si>
  <si>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</si>
  <si>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</si>
  <si>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7</t>
  </si>
  <si>
    <t>ŘS řídící systém, viz. seznam datových bodů</t>
  </si>
  <si>
    <t>713</t>
  </si>
  <si>
    <t>Izolace tepelné</t>
  </si>
  <si>
    <t>721</t>
  </si>
  <si>
    <t>Vnitřní kanalizace</t>
  </si>
  <si>
    <t>722</t>
  </si>
  <si>
    <t>Vnitřní vodovod</t>
  </si>
  <si>
    <t>723</t>
  </si>
  <si>
    <t>Vnitřní plynovod</t>
  </si>
  <si>
    <t>724</t>
  </si>
  <si>
    <t>Strojní vybavení</t>
  </si>
  <si>
    <t>728</t>
  </si>
  <si>
    <t>Vzduchotechnika</t>
  </si>
  <si>
    <t>731</t>
  </si>
  <si>
    <t>Kotelny</t>
  </si>
  <si>
    <t>732</t>
  </si>
  <si>
    <t>Strojovny</t>
  </si>
  <si>
    <t>733</t>
  </si>
  <si>
    <t>Rozvod potrubí</t>
  </si>
  <si>
    <t>734</t>
  </si>
  <si>
    <t>Armatury</t>
  </si>
  <si>
    <t>767</t>
  </si>
  <si>
    <t>Konstrukce zámečnické</t>
  </si>
  <si>
    <t>783</t>
  </si>
  <si>
    <t>Nátěry</t>
  </si>
  <si>
    <t>784</t>
  </si>
  <si>
    <t>Malby</t>
  </si>
  <si>
    <t>M65</t>
  </si>
  <si>
    <t>Elektroinstalace a veřejné osvětlení</t>
  </si>
  <si>
    <t>VN</t>
  </si>
  <si>
    <t>ON</t>
  </si>
  <si>
    <t>#TypZaznamu#</t>
  </si>
  <si>
    <t>STA</t>
  </si>
  <si>
    <t>PRO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</si>
  <si>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</si>
  <si>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</si>
  <si>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</si>
  <si>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</si>
  <si>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</si>
  <si>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</si>
  <si>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</si>
  <si>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</si>
  <si>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</si>
  <si>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</si>
  <si>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</si>
  <si>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</si>
  <si>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</si>
  <si>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</si>
  <si>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</si>
  <si>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</si>
  <si>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</si>
  <si>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</si>
  <si>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</si>
  <si>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</si>
  <si>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</si>
  <si>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</si>
  <si>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</si>
  <si>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</si>
  <si>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</si>
  <si>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</si>
  <si>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 R</t>
  </si>
  <si>
    <t>Zařízení staveniště, oplocení, deponie, skládky, přechodné dopravní značení dočasná úprava a ochrana ploch</t>
  </si>
  <si>
    <t>Soubor</t>
  </si>
  <si>
    <t>RTS 25/ I</t>
  </si>
  <si>
    <t>Indiv</t>
  </si>
  <si>
    <t>VRN</t>
  </si>
  <si>
    <t>Běžná</t>
  </si>
  <si>
    <t>POL99_8</t>
  </si>
  <si>
    <t>1004T</t>
  </si>
  <si>
    <t>Kompletační činnost a inženýrská činnost (IČD)</t>
  </si>
  <si>
    <t>Vlastní</t>
  </si>
  <si>
    <t>005122 R</t>
  </si>
  <si>
    <t>Provozní vlivy</t>
  </si>
  <si>
    <t>Náklady na ztížené podmínky při provádění stavby.</t>
  </si>
  <si>
    <t>POP</t>
  </si>
  <si>
    <t>005124010R</t>
  </si>
  <si>
    <t>Koordinační činnost</t>
  </si>
  <si>
    <t>Koordinace stavebních a technologických dodávek stavby.</t>
  </si>
  <si>
    <t>005124020R</t>
  </si>
  <si>
    <t>Autorský dozor</t>
  </si>
  <si>
    <t>1x týdně po dobu výstavby. Přímá účast na stavbě nebo vzdálená kontrolní a konzultační činnost.</t>
  </si>
  <si>
    <t>004111021RXY</t>
  </si>
  <si>
    <t>Vypracování dodavatelské dokumentace související s rozsahem stavby a všech dotčených profesí</t>
  </si>
  <si>
    <t>005231040R</t>
  </si>
  <si>
    <t>Provozní řády</t>
  </si>
  <si>
    <t>Zdroj tepla : 1</t>
  </si>
  <si>
    <t>VV</t>
  </si>
  <si>
    <t>R_ON0002</t>
  </si>
  <si>
    <t>Zajištění mobiliáře a ponechaných konstrukcí proti poškození</t>
  </si>
  <si>
    <t>kpl</t>
  </si>
  <si>
    <t>005211010R</t>
  </si>
  <si>
    <t>Předání a převzetí staveniště</t>
  </si>
  <si>
    <t>005211080R</t>
  </si>
  <si>
    <t>Bezpečnostní a hygienická opatření na staveništi požární dohled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</si>
  <si>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</si>
  <si>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005231020R</t>
  </si>
  <si>
    <t>Individuální a komplexní vyzkoušení</t>
  </si>
  <si>
    <t>00524 R</t>
  </si>
  <si>
    <t>Předání a převzetí díla</t>
  </si>
  <si>
    <t>005241010R</t>
  </si>
  <si>
    <t>Dokumentace skutečného provedení</t>
  </si>
  <si>
    <t>005261010R</t>
  </si>
  <si>
    <t>Pojištění dodavatele a pojištění díla</t>
  </si>
  <si>
    <t>POL99_</t>
  </si>
  <si>
    <t>SUM</t>
  </si>
  <si>
    <t>Poznámky uchazeče k zadání</t>
  </si>
  <si>
    <t>POPUZIV</t>
  </si>
  <si>
    <t>END</t>
  </si>
  <si>
    <t xml:space="preserve">909      </t>
  </si>
  <si>
    <t>Blíže nespecifikované demontáže technologie, odpojení od potrubí, demontáž odvodů spalin a vložek vyklizení prostor pro montáž a další</t>
  </si>
  <si>
    <t>h</t>
  </si>
  <si>
    <t>Prav.M</t>
  </si>
  <si>
    <t>HZS</t>
  </si>
  <si>
    <t>POL10_</t>
  </si>
  <si>
    <t>Pracovník : 2*6</t>
  </si>
  <si>
    <t xml:space="preserve">913      </t>
  </si>
  <si>
    <t>Vypouštění vody z topného systému, samospádem  napuštění systému a ovzdušnění, proplach, kotelna a topný systém objektu</t>
  </si>
  <si>
    <t>Pracovník : 2*6*2</t>
  </si>
  <si>
    <t xml:space="preserve">904      </t>
  </si>
  <si>
    <t>Nepředvídatelné montážní práce, Hzs-zkousky v ramci montaz.praci uvedení do provozu, seřízení, vyzkoušení</t>
  </si>
  <si>
    <t>Pracovník : 2*8</t>
  </si>
  <si>
    <t>941941841</t>
  </si>
  <si>
    <t>Demontáž lešení leh.řad.s podlahami,š.1,2 m,H 10 m</t>
  </si>
  <si>
    <t>m2</t>
  </si>
  <si>
    <t>Práce</t>
  </si>
  <si>
    <t>POL1_1</t>
  </si>
  <si>
    <t>2xpole1,8*1,2 :  1,8*1,2</t>
  </si>
  <si>
    <t>941941031</t>
  </si>
  <si>
    <t>Montáž lešení lehkého řadového s podlahami, š. do 1 m, výšky do 10 m lešení rámové pronajaté</t>
  </si>
  <si>
    <t>POL1_</t>
  </si>
  <si>
    <t>Včetně kotvení lešení.</t>
  </si>
  <si>
    <t>998009101</t>
  </si>
  <si>
    <t>Přesun hmot lešení samostatně budovaného</t>
  </si>
  <si>
    <t>t</t>
  </si>
  <si>
    <t>Přesun hmot</t>
  </si>
  <si>
    <t>POL7_</t>
  </si>
  <si>
    <t>953802325</t>
  </si>
  <si>
    <t>Montáž komínové vložky pevné do 250 mm,do 30 m</t>
  </si>
  <si>
    <t>m</t>
  </si>
  <si>
    <t>vč. tvarovek, vývodů pro měření přetlaku (podtlaku) spalin, vývodů pro odběr vzorku spalin, vývodů pro teploměry spalin, včetně kontrolních kusů a kotevních prvků</t>
  </si>
  <si>
    <t>Společný odvod spalin D250 vodorovná část + svislá část vyvložkování komína : 3,47+1,85+2,55+2,63+18,5</t>
  </si>
  <si>
    <t>Samostatné odvody kotlů K,K2,K3 : (3*0,6)+(3*1,65)</t>
  </si>
  <si>
    <t>R0ob4241</t>
  </si>
  <si>
    <t>Distanční objímka D250 nerezové provedení (Brilon 52106058)</t>
  </si>
  <si>
    <t>kus</t>
  </si>
  <si>
    <t>Specifikace</t>
  </si>
  <si>
    <t>POL3_</t>
  </si>
  <si>
    <t>Vyvložkování svislé části odvodu spalin (komína) distanční objímka D250 : 9</t>
  </si>
  <si>
    <t>42320668</t>
  </si>
  <si>
    <t>Objímka kovová kruhová s vložkou pro vzduchotechnické potrubí 250 mm</t>
  </si>
  <si>
    <t>SPCM</t>
  </si>
  <si>
    <t>Odvod spalin D250m, závěsy potrubí, 3x kotveno do stropu, 2x kotveno na stávající ocelové konstrukce, závěsy M16 : 3+2</t>
  </si>
  <si>
    <t>R9530007AR</t>
  </si>
  <si>
    <t>Mazivo pro spojování ZUGM25, odvod spalin</t>
  </si>
  <si>
    <t>ks</t>
  </si>
  <si>
    <t>R9530006AR</t>
  </si>
  <si>
    <t>Komínový poklop D250 nerezový, s vyústěním nerez venkovní překrytí horní části (např.Brilon č.52108558)</t>
  </si>
  <si>
    <t xml:space="preserve">ks    </t>
  </si>
  <si>
    <t>Ukončení odvodu spalin, komínový poklop D250 : 1</t>
  </si>
  <si>
    <t>R994006AR</t>
  </si>
  <si>
    <t>Trubka odvod spalin jednovrstvá D250x500mm (č.52100182 Brilon)</t>
  </si>
  <si>
    <t>Společný odvod spalin D250 : 1</t>
  </si>
  <si>
    <t>R994086AR</t>
  </si>
  <si>
    <t>Trubka odvod spalin jednovrstvá D250x250mm (např.č.52100180 Brilon)</t>
  </si>
  <si>
    <t>R994009AR</t>
  </si>
  <si>
    <t>Trubka odvod spalin jednovrstvá D250x1000mm (např.č.52100186 Brilon)</t>
  </si>
  <si>
    <t>Společný odvod spalin D250 : 4</t>
  </si>
  <si>
    <t>R994011AR</t>
  </si>
  <si>
    <t>Trubka odvod spalin jednovrstvá D250x2000mm (např.č.52100186 Brilon)</t>
  </si>
  <si>
    <t>Společný odvod spalin D250 : 11</t>
  </si>
  <si>
    <t>R9530088R</t>
  </si>
  <si>
    <t>Patní koleno s podpěrou D250 a opěrnou kolejí SS (např. č.52106207 Brilon)</t>
  </si>
  <si>
    <t>Společný odvod spalin D250, pata komína : 1</t>
  </si>
  <si>
    <t>R993006AR</t>
  </si>
  <si>
    <t>Koleno D250 x 15°</t>
  </si>
  <si>
    <t>Společný odvod spalin D250 vodorovná trasa : 1</t>
  </si>
  <si>
    <t>R993016AR</t>
  </si>
  <si>
    <t>Koleno D250 x 45°, (např.č.52100284 Brilon)</t>
  </si>
  <si>
    <t>Společný odvod spalin D250 vodorovná trasa : 2</t>
  </si>
  <si>
    <t>R994006BR</t>
  </si>
  <si>
    <t>Kontrolní kus přímý PP, D250 (např.č.52100318 Brilon)</t>
  </si>
  <si>
    <t>Společný odvod spalin D250, vodorovná část : 3</t>
  </si>
  <si>
    <t>R55162537.A</t>
  </si>
  <si>
    <t>Univerzální sada sdružených odvodů spalin pro kaskády kotlů D250-160 (např.č.52100666 Brilon)</t>
  </si>
  <si>
    <t>Kaskáda D250-160 pro kotle K1,K2 : 1</t>
  </si>
  <si>
    <t>R55162539</t>
  </si>
  <si>
    <t>Rozšíření univerzální sady sdružených odvodů spalin D250-160 (např.č.52100667 Brilon)</t>
  </si>
  <si>
    <t>Rozšíření kaskáda D250-160 pro kotel K3 : 1</t>
  </si>
  <si>
    <t>R55162546A</t>
  </si>
  <si>
    <t>Trubka odvod spalin jednovrstvá D160x1000mm (např.č.52100144 Brilon)</t>
  </si>
  <si>
    <t>Svislá trasa k jednotlivým kotlům napojení D160, K1,K2,K3 : 1+1+1</t>
  </si>
  <si>
    <t>953941119</t>
  </si>
  <si>
    <t xml:space="preserve">Koleno D160x87°, (např.č.52100246 Brilon) </t>
  </si>
  <si>
    <t>9539A1110R00</t>
  </si>
  <si>
    <t>Excentrická přechodka D160/150 s hrdlem D160 (např.č.52105535 Brilon)</t>
  </si>
  <si>
    <t>Napojení kotlů D160, K1,K2,K3 : 1+1+1</t>
  </si>
  <si>
    <t>713491121</t>
  </si>
  <si>
    <t>Montáž oplechování snímatelného, tepelná izolace potrubí společného odvodu spalin</t>
  </si>
  <si>
    <t>Včetně pomocného lešení o výšce podlahy do 1900 mm a pro zatížení do 1,5 kPa.</t>
  </si>
  <si>
    <t>Společný odvod spalin šachta, venkovní část : Pi*0,370*2,3</t>
  </si>
  <si>
    <t>Snímatelné záslepky kontrolních kusů s hrdlem a olemováním : 2*0,65</t>
  </si>
  <si>
    <t>19420830</t>
  </si>
  <si>
    <t>Plech hladký Al 99,5 - H111, 0,80 x 1000 x 2000 mm oplechování společného odvodu spalin</t>
  </si>
  <si>
    <t>kg</t>
  </si>
  <si>
    <t>Společný odvod spalin šachta, hliníkový plech 3,98m2 : 6,7</t>
  </si>
  <si>
    <t>713411111</t>
  </si>
  <si>
    <t>Montáž tepelné izolace potrubí rohožemi a drátem, 1 vrstvá</t>
  </si>
  <si>
    <t>POL1_7</t>
  </si>
  <si>
    <t>D250, potrubí odvodu spalin venkovní část, prořez : 3,98*1,2</t>
  </si>
  <si>
    <t>63151672</t>
  </si>
  <si>
    <t>Pás lamelový ORSTECH LSP H 3000 x 1000 x 60 mm</t>
  </si>
  <si>
    <t>R9530001AR</t>
  </si>
  <si>
    <t>Revize spalinové cesty</t>
  </si>
  <si>
    <t>soubor</t>
  </si>
  <si>
    <t>Revize odvodu spalin : 1</t>
  </si>
  <si>
    <t>999281108</t>
  </si>
  <si>
    <t>Přesun hmot pro opravy a údržbu do výšky 12 m</t>
  </si>
  <si>
    <t>728415818</t>
  </si>
  <si>
    <t>Demontáž mřížky větrací nebo ventilační do d 500 mm</t>
  </si>
  <si>
    <t>Demontáž přívodu a odvodu vzduchu kotelny : 1+1</t>
  </si>
  <si>
    <t>728112813</t>
  </si>
  <si>
    <t>Demontáž potrubí plechového kruhového do d 300 mm</t>
  </si>
  <si>
    <t>Demontáž přívodu vzduchu kotelny vč. výplně prostupu : 5,5</t>
  </si>
  <si>
    <t>728112814</t>
  </si>
  <si>
    <t>Demontáž potrubí plechového kruhového do d 400 mm</t>
  </si>
  <si>
    <t>Demontáž části odvodu vzduchu přes stěnu : 1,5</t>
  </si>
  <si>
    <t>728111817</t>
  </si>
  <si>
    <t>Demontáž potrubí plechového čtyřhranného do 0,40 m2</t>
  </si>
  <si>
    <t>Demontáž části odvodu vzduchu, přechodu před ventilátorem : 1</t>
  </si>
  <si>
    <t>728611824</t>
  </si>
  <si>
    <t>Demontáž ventilátoru radiálního nízkotlakého potrubního do d 400 mm</t>
  </si>
  <si>
    <t>Demontáž stávajícího potrubního ventilátoru odvodu vzduchu : 1</t>
  </si>
  <si>
    <t>731200826</t>
  </si>
  <si>
    <t>Demontáž kotle ocel.,kapal./plyn, do 60 kW</t>
  </si>
  <si>
    <t>Kotel ohřevu vody : 1</t>
  </si>
  <si>
    <t>731201822</t>
  </si>
  <si>
    <t>Demontáž kotlů ocel.automatických do 465 kW</t>
  </si>
  <si>
    <t>Kaskáda kotlů : 1+1+1</t>
  </si>
  <si>
    <t>732110812</t>
  </si>
  <si>
    <t>Demontáž těles rozdělovačů a sběračů, DN 200 mm</t>
  </si>
  <si>
    <t>Demontáž rozdělovač/sběrač : 3+3</t>
  </si>
  <si>
    <t>733193810</t>
  </si>
  <si>
    <t>Rozřezání konzol pro potrubí z úhel.L 50x50x5 mm</t>
  </si>
  <si>
    <t>Včetně demontáže konzol, podpěr a výložníků zakotvených do zdiva jednostranně. Je - li nosná konstrukce vetknuta do zdiva oboustranně, určuje se počet rozřezání dvojnásobným množstvím.</t>
  </si>
  <si>
    <t>Doplňkové konstrukc, podpěry : 2+3+2</t>
  </si>
  <si>
    <t>767996801</t>
  </si>
  <si>
    <t>Demontáž atypických ocelových konstr. do 50 kg</t>
  </si>
  <si>
    <t>Demontáž uložení odvodu spalin, konzol, nosných ocelových prvků : 3+2+2</t>
  </si>
  <si>
    <t>Demontáž konstrukcí uložení potrubí, rozdělovače a sběrače : 23</t>
  </si>
  <si>
    <t>Deontáž ostatních doplňkových konstrukcí : 8</t>
  </si>
  <si>
    <t>732320815</t>
  </si>
  <si>
    <t>Odpojení nádrží od rozvodů potrubí, do 1000 l</t>
  </si>
  <si>
    <t>Expanzní nádrže staré 600L : 1+1</t>
  </si>
  <si>
    <t>732320814</t>
  </si>
  <si>
    <t>Odpojení nádrží od rozvodů potrubí, do 500 l</t>
  </si>
  <si>
    <t>Expanzní nádrž stará 300L, ohřívač teplé vody : 1+1</t>
  </si>
  <si>
    <t>732320812</t>
  </si>
  <si>
    <t>Odpojení nádrží od rozvodů potrubí, do 100 l</t>
  </si>
  <si>
    <t>Kalkul</t>
  </si>
  <si>
    <t>Expanzní nádrž stará 35L, závěsný kotel ohřevu TV : 1</t>
  </si>
  <si>
    <t>732420812</t>
  </si>
  <si>
    <t>Demontáž čerpadel oběhových spirálních DN 40</t>
  </si>
  <si>
    <t>Rozdělovač, sběrač (VZT) : 1</t>
  </si>
  <si>
    <t>Čerpadlo sběrné jímky : 1</t>
  </si>
  <si>
    <t>732420813</t>
  </si>
  <si>
    <t>Demontáž čerpadel oběhových spirálních DN 50</t>
  </si>
  <si>
    <t>Rozdělovač, sběrač, kotlový okruh : 4+1</t>
  </si>
  <si>
    <t>733120832</t>
  </si>
  <si>
    <t>Demontáž potrubí z hladkých trubek D 133</t>
  </si>
  <si>
    <t>Kotlový okruh : 12,5</t>
  </si>
  <si>
    <t>733110810</t>
  </si>
  <si>
    <t>Demontáž potrubí ocelového závitového do DN 50-80</t>
  </si>
  <si>
    <t>Potrubní propoje DN50-80 regulační uzly ÚT : 35</t>
  </si>
  <si>
    <t>Připojky kotlů : 14</t>
  </si>
  <si>
    <t>733110808</t>
  </si>
  <si>
    <t>Demontáž potrubí ocelového závitového do DN 32-50</t>
  </si>
  <si>
    <t>Expanzní potrubí : 5,9</t>
  </si>
  <si>
    <t>Připojení ohřívače teplé vody : 4,6</t>
  </si>
  <si>
    <t>Ostatní potrubní propoje : 5</t>
  </si>
  <si>
    <t>733110806</t>
  </si>
  <si>
    <t>Demontáž potrubí ocelového závitového do DN 15-32</t>
  </si>
  <si>
    <t>Ostatní potrubní propoje, část trasy k VZT : 4+2</t>
  </si>
  <si>
    <t>734290825</t>
  </si>
  <si>
    <t>Demontáž armatur směšovacích.4cest. Mix A, DN 50</t>
  </si>
  <si>
    <t>Demontáž regulační uzly ÚT : 4</t>
  </si>
  <si>
    <t>734200823</t>
  </si>
  <si>
    <t>Demontáž armatur se 2závity do G 6/4</t>
  </si>
  <si>
    <t>armatury DN40 : 2+2+2+2</t>
  </si>
  <si>
    <t>armatury DN32 : 4</t>
  </si>
  <si>
    <t>armatury DN15 : 12</t>
  </si>
  <si>
    <t>734200824</t>
  </si>
  <si>
    <t>Demontáž armatur se 2závity do G 2</t>
  </si>
  <si>
    <t>armatury DN50 : 14</t>
  </si>
  <si>
    <t>734100812</t>
  </si>
  <si>
    <t>Demontáž armatur se dvěma přírubami do DN 100</t>
  </si>
  <si>
    <t>armatury DN50-80 : 11+6</t>
  </si>
  <si>
    <t>734410811</t>
  </si>
  <si>
    <t>Demontáž teploměrů přímých a rohových</t>
  </si>
  <si>
    <t>Reg.uzly, kotle : 18</t>
  </si>
  <si>
    <t>734420811</t>
  </si>
  <si>
    <t>Demontáž tlakoměrů se spodním přípojením</t>
  </si>
  <si>
    <t>Reg.uzly, kotle, ohřev TV : 12</t>
  </si>
  <si>
    <t>734430821</t>
  </si>
  <si>
    <t>Demontáž termostatů kapilárových</t>
  </si>
  <si>
    <t>Kotelna vybavení technologie, vybavení místnoti : 1+1+2</t>
  </si>
  <si>
    <t>731391811</t>
  </si>
  <si>
    <t>Vypouštění vody z kotlů samospádem do 5 m2</t>
  </si>
  <si>
    <t>Vypuštění stávajících kotlů, zařízení strojovny, potrubních rozvodů, kaskáda : 1</t>
  </si>
  <si>
    <t>979011221</t>
  </si>
  <si>
    <t>Svislá doprava suti a vybour. hmot za 1.PP nošením</t>
  </si>
  <si>
    <t>Přesun suti</t>
  </si>
  <si>
    <t>POL8_</t>
  </si>
  <si>
    <t>979011121</t>
  </si>
  <si>
    <t>Příplatek za každé další podlaží</t>
  </si>
  <si>
    <t>R979990001A</t>
  </si>
  <si>
    <t>Poplatek za skládku stavební suti</t>
  </si>
  <si>
    <t>979083117</t>
  </si>
  <si>
    <t>Vodorovné přemístění suti na skládku do 6000 m, delší odvoz na nejbližší skládku ocení zhotovitel</t>
  </si>
  <si>
    <t>POL8_1</t>
  </si>
  <si>
    <t>979083191</t>
  </si>
  <si>
    <t xml:space="preserve">Příplatek za dalších započatých 1000 m nad 6000 m ocení zhotovitel, nejbližší skládka </t>
  </si>
  <si>
    <t>713400811</t>
  </si>
  <si>
    <t>Odstranění tepelné izolace potrubí</t>
  </si>
  <si>
    <t>Potrubí demontované do DN32 : PI*0,058*6</t>
  </si>
  <si>
    <t>Potrubí demontované do DN50 : PI*0,077*15,5</t>
  </si>
  <si>
    <t>Potrubí demontované do DN80 : PI*0,119*49</t>
  </si>
  <si>
    <t>Potrubí demontované do DN133 : PI*0,193*12,5</t>
  </si>
  <si>
    <t>Rodělovač_sběrač : PI*0,299*6</t>
  </si>
  <si>
    <t>Potrubí stávající výměna tepelné izolace DN80 : PI*0,119*72</t>
  </si>
  <si>
    <t>Potrubí stávající výměna tepelné izolace DN50 : PI*0,077*18</t>
  </si>
  <si>
    <t>219/100 : PI*0,419*6,96</t>
  </si>
  <si>
    <t>133/80 : PI*0,293*23,40</t>
  </si>
  <si>
    <t>80/50 : PI*0,189*90</t>
  </si>
  <si>
    <t>76/60 : PI*0,196*25,68</t>
  </si>
  <si>
    <t>60/40 : PI*0,137*41,1</t>
  </si>
  <si>
    <t>49/40 : Pi*0,129*22,58</t>
  </si>
  <si>
    <t>42/60 : PI*0,162*3,12</t>
  </si>
  <si>
    <t>35/50 : PI*0,135*4,44</t>
  </si>
  <si>
    <t>R631547211R</t>
  </si>
  <si>
    <t>Pouzdro potrubní izolační (např.Izotub ALS)  35/50 mm izolační vlna s polepem Al fólií vyztuženou skleněnou mřížkou</t>
  </si>
  <si>
    <t>POL3_0</t>
  </si>
  <si>
    <t>Potrubí DN25, prořez : 3,7*1,2</t>
  </si>
  <si>
    <t>R631547216R</t>
  </si>
  <si>
    <t>Pouzdro potrubní izolační (např.Izotub ALS)  42/60 mm izolační vlna s polepem Al fólií vyztuženou skleněnou mřížkou</t>
  </si>
  <si>
    <t>Potrubí DN32, prořez : 2,6*1,2</t>
  </si>
  <si>
    <t>R631547217R</t>
  </si>
  <si>
    <t>Pouzdro potrubní izolační (např.Izotub ALS)  49/40 mm izolační vlna s polepem Al fólií vyztuženou skleněnou mřížkou</t>
  </si>
  <si>
    <t>Potrubí DN40, prořez : 18,82*1,2</t>
  </si>
  <si>
    <t>R631547219R</t>
  </si>
  <si>
    <t>Pouzdro potrubní izolační (např.Izotub ALS)  60/40 mm izolační vlna s polepem Al fólií vyztuženou skleněnou mřížkou</t>
  </si>
  <si>
    <t>Potrubí DN50, prořez : 16,25*1,2</t>
  </si>
  <si>
    <t>Potrubí DN50 stávající, výměna tepelné izolace : 18*1,2</t>
  </si>
  <si>
    <t>R631547322R</t>
  </si>
  <si>
    <t>Pouzdro potrubní izolační (např.Izotub ALS)  76/60 mm izolační vlna s polepem Al fólií vyztuženou skleněnou mřížkou</t>
  </si>
  <si>
    <t>Potrubí DN65, prořez : 21,4*1,2</t>
  </si>
  <si>
    <t>R831547424R</t>
  </si>
  <si>
    <t>Pouzdro potrubní izolační (např.Izotub ALS) 89/50 mm izolační vlna s polepem Al fólií vyztuženou skleněnou mřížkou</t>
  </si>
  <si>
    <t>Potrubí DN80 nové : 3,2+0,4</t>
  </si>
  <si>
    <t>Potrubí DN80 stávající, výměna tepelné izolace : 72*1,2</t>
  </si>
  <si>
    <t>R831547465R</t>
  </si>
  <si>
    <t>Pouzdro potrubní izolační (např.Izotub ALS) 133/80 mm izolační vlna s polepem Al fólií vyztuženou skleněnou mřížkou</t>
  </si>
  <si>
    <t>Potrubí DN125, prořez : 19,5*1,2</t>
  </si>
  <si>
    <t>R831547466R</t>
  </si>
  <si>
    <t>Pouzdro potrubní izolační (např.Izotub ALS) 219/100 mm izolační vlna s polepem Al fólií vyztuženou skleněnou mřížkou</t>
  </si>
  <si>
    <t>Potrubí DN200, prořez : 5,8*1,2</t>
  </si>
  <si>
    <t>28378067</t>
  </si>
  <si>
    <t>Izolace tepelná vrstvená IKA 150 F, DN 65 dodávka a montáž</t>
  </si>
  <si>
    <t>RTS 13/ I</t>
  </si>
  <si>
    <t>Tepelná izolace přírubových filtrů DN65 reg.uzly ÚT : 1+1+1</t>
  </si>
  <si>
    <t>979990144</t>
  </si>
  <si>
    <t>Poplatek za skládku suti - minerální vata</t>
  </si>
  <si>
    <t>998713101</t>
  </si>
  <si>
    <t>Přesun hmot pro izolace tepelné, výšky do 6 m</t>
  </si>
  <si>
    <t>42981246</t>
  </si>
  <si>
    <t>Potrubí vzduchotechnické SPIRO z pozinkovaného plechu d 450 mm</t>
  </si>
  <si>
    <t>Přívod vzduchu : 5</t>
  </si>
  <si>
    <t>Odvod vzduchu : 0,6</t>
  </si>
  <si>
    <t>728112115</t>
  </si>
  <si>
    <t>Montáž potrubí plechového kruhového do d 500 mm vč. ukotvení potrubí</t>
  </si>
  <si>
    <t>Odkaz na mn. položky pořadí 77 : 5,60000</t>
  </si>
  <si>
    <t>429822014</t>
  </si>
  <si>
    <t>Oblouk segmentový 90°, d 450 mm Pz plech</t>
  </si>
  <si>
    <t>Přívod vzduchu : 1</t>
  </si>
  <si>
    <t>728212115</t>
  </si>
  <si>
    <t>Montáž oblouku plechového kruhového do d 500 mm</t>
  </si>
  <si>
    <t>Odkaz na mn. položky pořadí 79 : 1,00000</t>
  </si>
  <si>
    <t>42972874</t>
  </si>
  <si>
    <t>KVMh 500x500 kovová hranatá větrací mřížka se síťkou proti hmyzu, hnědá</t>
  </si>
  <si>
    <t>Přívod a odvod vzduchu, umístění na fasádu objektu, hnědá : 1+1</t>
  </si>
  <si>
    <t>42972823</t>
  </si>
  <si>
    <t>Mřížka čtyřhranná KMM 500 x 400 mm TP.20</t>
  </si>
  <si>
    <t>Přívod vzduchu, mřížka spiro potrubí u podlahy : 1</t>
  </si>
  <si>
    <t>728415125</t>
  </si>
  <si>
    <t>Montáž mřížky větrací nebo ventilační do d 500 mm</t>
  </si>
  <si>
    <t>Odkaz na mn. položky pořadí 82 : 1,00000</t>
  </si>
  <si>
    <t>Odkaz na mn. položky pořadí 81 : 2,00000</t>
  </si>
  <si>
    <t>R429823000A</t>
  </si>
  <si>
    <t>Přechod potrubí L600 mm/L500mm/D450, Pz plech</t>
  </si>
  <si>
    <t>Přechod odvod vzduchu v místě demontovaného ventilátoru : 1</t>
  </si>
  <si>
    <t>728212215</t>
  </si>
  <si>
    <t>Montáž přechodu plechového PZ plech do d 500 mm</t>
  </si>
  <si>
    <t>Odkaz na mn. položky pořadí 84 : 1,00000</t>
  </si>
  <si>
    <t>998728102</t>
  </si>
  <si>
    <t>Přesun hmot pro vzduchotechniku, výšky do 12 m</t>
  </si>
  <si>
    <t>731249129</t>
  </si>
  <si>
    <t>Montáž kotle ocel.teplov.,kapalina/plyn do 150 kW</t>
  </si>
  <si>
    <t>Plynový kotel kaskáda K1,K2,K3 : 1+1+1</t>
  </si>
  <si>
    <t>R731-139 006</t>
  </si>
  <si>
    <t>Stacionární kondenzační kotel, nerezový se zapojením bez kotlovýh čerpadel, 136kW při 80/60°C (např.Brilon Varmax 140, příslušenství) rozsah dodávky viz. popis Pozice č.1.1, výkres č.101</t>
  </si>
  <si>
    <t>Výstupní teplota topné vody z kotle až +85°C</t>
  </si>
  <si>
    <t>Objednat příslušenství kotle dle zvoleného kotle - kaskádovou regulaci :</t>
  </si>
  <si>
    <t>OCI345.06/101: Komunikační rozhraní mezi THRs nebo regulacemi RVS (BSB/LPB), 3ks</t>
  </si>
  <si>
    <t>RVS43.345/109 kaskádový řadič Siemens, 1ks</t>
  </si>
  <si>
    <t>SVS43.345: Sada svorek pro regulátor RVS43.345, 1ks</t>
  </si>
  <si>
    <t>AVS37.294/109: Ovládací panel, 1 ks</t>
  </si>
  <si>
    <t>AVS82.491/109: Plochý kabel pro ovládací panel AVS37 - 1,0 m, 1ks</t>
  </si>
  <si>
    <t>AVS92.290/109: Plastová krytka pro ochranu plošných spojů, 1ks</t>
  </si>
  <si>
    <t>QAD36/101/: Příložné čidlo teploty, NTC 10 kOhm, 2ks</t>
  </si>
  <si>
    <t>Plynový kotel K1,K2,K3 : 1+1+1</t>
  </si>
  <si>
    <t>R731-139 008</t>
  </si>
  <si>
    <t>Neutralizační zařízení včetně granulátu 8kG pro kotle do výkonu 500kW - dodávka a montáž  (např.Neutrakon 500/100), viz. pozice č.1.4, výkres č.101</t>
  </si>
  <si>
    <t>Neutralizace kondenzátu : 1</t>
  </si>
  <si>
    <t>R731139016</t>
  </si>
  <si>
    <t>Inhibitor pro doplňování, 10 litrů, dodávka a aplikace (např.Brilon Multiprotec)</t>
  </si>
  <si>
    <t/>
  </si>
  <si>
    <t>Inhibitor balení 10 litrů v návaznosti na výrobce a typ kotlů : 1+1</t>
  </si>
  <si>
    <t>998731101</t>
  </si>
  <si>
    <t>Přesun hmot pro kotelny, výšky do 6 m</t>
  </si>
  <si>
    <t>28399901</t>
  </si>
  <si>
    <t>Orientační štítek</t>
  </si>
  <si>
    <t>Topná voda : 4</t>
  </si>
  <si>
    <t>Kotle : 3*3</t>
  </si>
  <si>
    <t>Regulační uzly : 5*2</t>
  </si>
  <si>
    <t>Expanze : 1</t>
  </si>
  <si>
    <t>Doplňování : 1</t>
  </si>
  <si>
    <t>732199100</t>
  </si>
  <si>
    <t>Montáž orientačního štítku</t>
  </si>
  <si>
    <t>732111139</t>
  </si>
  <si>
    <t>Tělesa rozdělovačů a sběračů DN 200 dl 1m, včetně navaření hrdel viz. v.č.101 a 106 klenutá dna, odvodňovací hrdla</t>
  </si>
  <si>
    <t>Rozdělovač a sběrač základní délka : 2*2,6</t>
  </si>
  <si>
    <t>732431302</t>
  </si>
  <si>
    <t>Montáž čerpadel oběhových závitových pro vytápění a chlazení, G 5/4"</t>
  </si>
  <si>
    <t>Regulační uzel ÚT : 1</t>
  </si>
  <si>
    <t>Regulační uzel VZT : 1</t>
  </si>
  <si>
    <t>Regulační uzel ohřevu TV : 1</t>
  </si>
  <si>
    <t>732431332</t>
  </si>
  <si>
    <t>Montáž čerpadel oběhových přírubových pro vytápění a chlazení, DN 32</t>
  </si>
  <si>
    <t>Regulační uzly ÚT : 1+1+1</t>
  </si>
  <si>
    <t>R4261094D2</t>
  </si>
  <si>
    <t>Oběhové čerpadlo topné vody až +110°C, DN25, prac.bod 40kPa, 3,44m3/h, 230V, mosaz.šroubení max.výtlak 6m, max.průtok 7m3/h (např.Grundfos Magna1, 25-60, 180 mm)</t>
  </si>
  <si>
    <t>Regulační uzel ohřev TV, Pozice č. 3.1 Technologické schéma výkres č.101 : 1</t>
  </si>
  <si>
    <t>R4261099D3</t>
  </si>
  <si>
    <t>Oběhové čerpadlo topné vody až +110°C, DN32, přírubové připojení, 230V (např.Grundfos Magna 3 typ 32-120F)</t>
  </si>
  <si>
    <t>Pozice č.3.7 Technologické schéma výkres č.101, oběhové čerpadlo s elektronickou automatickou regulací otáček, topná voda až 110°C, PN10 přírubové, délka 220mm, pracovní bod 65kPa, 10,10m3/h, el.max.333W, 230V, 50Hz, 0,18-1,55A, nastavení Autoadapt,  max. průtok 21,8m3/h, max. výtlak 12m, příruba DN32 (např.Grundfos Magna 3 typ 32-120F)</t>
  </si>
  <si>
    <t>Regulační uzly ÚT pavilony B-C, D, E-F : 1+1+1</t>
  </si>
  <si>
    <t>R426109D5</t>
  </si>
  <si>
    <t>Oběhové čerpadlo topné vody až +110°C, DN32, prac.bod 60kPa, 6,45m3/h, 230V, mosaz.šroubení max.výtlak 12m, max.průtok 21,8m3/h (např.Grundfos Magna3, 32-120, 180 mm)</t>
  </si>
  <si>
    <t>Regulační uzel ohřev ÚT, Pavilon A, Pozice č. 3.9 Technologické schéma výkres č.101 : 1</t>
  </si>
  <si>
    <t>R426104D5</t>
  </si>
  <si>
    <t>Oběhové čerpadlo topné vody až +110°C, DN25, prac.bod 45kPa, 1,09m3/h, 230V, mosaz.šroubení max.výtlak 7,9m, max.průtok 3,9m3/h (např.Grundfos Alpha2, 28-80, 180 mm)</t>
  </si>
  <si>
    <t>Regulační uzel VZT kuchyně, Pozice č. 3.11 Technologické schéma výkres č.101 : 1</t>
  </si>
  <si>
    <t>724319114</t>
  </si>
  <si>
    <t>Montáž nádrže tlakové stojaté 750 litrů</t>
  </si>
  <si>
    <t>Exp.nádrž 2x600L : 1+1</t>
  </si>
  <si>
    <t>Ohřávač teplé vody : 1</t>
  </si>
  <si>
    <t>R73233911A</t>
  </si>
  <si>
    <t>Expanzní nádrž pro topné systémy objem 600 litrů, PN6, připojení DN25  Pozice č.1.6 Technologické schéma výkres č.101</t>
  </si>
  <si>
    <t>Exp.nádrž dodávka : 1+1</t>
  </si>
  <si>
    <t>R632339110</t>
  </si>
  <si>
    <t>Ohřívač teplé vody 710 litrů, PN10, otopná plocha výměník horní 1,17m2, spodní 1,92m2 včetně opláštění a tepelné izolace (Dražice OKC750NTRR/BP), Pozice č.2.9 výkres č.101</t>
  </si>
  <si>
    <t>Ohřev teplé vody : 1</t>
  </si>
  <si>
    <t>998732101</t>
  </si>
  <si>
    <t>Přesun hmot pro strojovny, výšky do 6 m</t>
  </si>
  <si>
    <t>733164106</t>
  </si>
  <si>
    <t>Montáž potrubí pro vytápění a chlazení z trubek měděných, pájené, D 35 mm, bez tvarovek pájením na tvrdo</t>
  </si>
  <si>
    <t>Připojení regulačního uzlu VZT na stávající rozvody : 2,45+2,45+0,2+0,5</t>
  </si>
  <si>
    <t>19632716</t>
  </si>
  <si>
    <t>Trubka měděná Supersan, tvrdá, 35 x 1,5 mm</t>
  </si>
  <si>
    <t>19632983</t>
  </si>
  <si>
    <t>Oblouk 90° měděný SA 5001A d 35 mm, pájecí</t>
  </si>
  <si>
    <t>Připojení regulačního uzlu VZT na stávající rozvody : 4</t>
  </si>
  <si>
    <t>31945728</t>
  </si>
  <si>
    <t>Vsuvka bronzová přechodová SA 4243G d 35 mm x 1 1/4", pájecí hrdlo - vnější závit</t>
  </si>
  <si>
    <t>Připojení regulačního uzlu VZT na stávající rozvody : 1+1</t>
  </si>
  <si>
    <t>1963302838</t>
  </si>
  <si>
    <t>Nátrubek měděný se zarážkou redukovaný d 35/28 mm, dvouhrdlý, pájecí</t>
  </si>
  <si>
    <t>733111113</t>
  </si>
  <si>
    <t>Potrubí závit. bezešvé běžné v kotelnách DN 15</t>
  </si>
  <si>
    <t>Návarky, manometry, KK15 atd. : 2,5</t>
  </si>
  <si>
    <t>733111114</t>
  </si>
  <si>
    <t>Potrubí závit. bezešvé běžné v kotelnách DN 20</t>
  </si>
  <si>
    <t>Návarky pod PV : 3*0,2</t>
  </si>
  <si>
    <t>733111115</t>
  </si>
  <si>
    <t>Potrubí závit. bezešvé běžné v kotelnách DN 25</t>
  </si>
  <si>
    <t>Návark pro PV systémový : 0,2</t>
  </si>
  <si>
    <t>Přepady od PV kotlů : 1,2*3</t>
  </si>
  <si>
    <t>Napojení doplňování topné vody : 3,7</t>
  </si>
  <si>
    <t>733111116</t>
  </si>
  <si>
    <t>Potrubí závit. bezešvé běžné v kotelnách DN 32</t>
  </si>
  <si>
    <t>Reg.uzel pro VZT kuchyně : 2,35</t>
  </si>
  <si>
    <t>Přepad od PV systémový : 0,25</t>
  </si>
  <si>
    <t>733111117</t>
  </si>
  <si>
    <t>Potrubí závit. bezešvé běžné v kotelnách DN 40</t>
  </si>
  <si>
    <t>Expanzní potrubí : 1,8+1,2+3</t>
  </si>
  <si>
    <t>Připojení ohřevu TV : 1,2+4,3+0,8+3,75+2,8</t>
  </si>
  <si>
    <t>733111118</t>
  </si>
  <si>
    <t>Potrubí závit. bezešvé běžné v kotelnách DN 50</t>
  </si>
  <si>
    <t>Regulační uzel Pavilon A : 2,1</t>
  </si>
  <si>
    <t>Napojení regukačního uzlu Pavilon A na stávající rozvody : 2,45+2,3+2,1+2,4</t>
  </si>
  <si>
    <t>Přípojky ke kotlům a kotlový okruh : 2,7+0,5+1,7</t>
  </si>
  <si>
    <t>733121222</t>
  </si>
  <si>
    <t>Potrubí závit. bezešvé v kotelnách DN 65</t>
  </si>
  <si>
    <t>Regulační uzly ÚT Pavilony B-C, D, E-F : 5,4</t>
  </si>
  <si>
    <t>Dopojení regulačích uzlů na stávající rozvody : 16</t>
  </si>
  <si>
    <t>733121225</t>
  </si>
  <si>
    <t>Potrubí hladké bezešvé v kotelnách D 89 x 3,6 mm</t>
  </si>
  <si>
    <t>Dopojení regulačích uzlů na stávající rozvody : 1</t>
  </si>
  <si>
    <t>Kotlový okruh : 1,1+1,1</t>
  </si>
  <si>
    <t>733121232</t>
  </si>
  <si>
    <t>Potrubí hladké bezešvé v kotelnách D 133 x 4,5 mm</t>
  </si>
  <si>
    <t>Topná voda a kotlový okruh : 19,5</t>
  </si>
  <si>
    <t>31941104</t>
  </si>
  <si>
    <t>Koleno 90° litinové černé jednoznačné č. 90 závitové 1/2"</t>
  </si>
  <si>
    <t>Pod manometry regulační uzly : 10</t>
  </si>
  <si>
    <t>K vypouštění expanzní nádrže : 1+1</t>
  </si>
  <si>
    <t>K vypouštění kotlů spodní trubka : 1+1+1</t>
  </si>
  <si>
    <t>31941136</t>
  </si>
  <si>
    <t>Koleno 90° litinové černé jednoznačné č. 92 závitové 1"</t>
  </si>
  <si>
    <t>Napojení odfuku  PV od kotlů : 1+1+1</t>
  </si>
  <si>
    <t>31941137</t>
  </si>
  <si>
    <t>Koleno 90° litinové černé jednoznačné č. 92 závitové 1 1/4"</t>
  </si>
  <si>
    <t>Napojení odfuku PV systému : 1</t>
  </si>
  <si>
    <t>31630554</t>
  </si>
  <si>
    <t>Koleno 90° ocelové varné, rozměr 31,8 x 2,6 mm</t>
  </si>
  <si>
    <t>Potrubní propoj doplňování topné vody : 1+1</t>
  </si>
  <si>
    <t>31630564</t>
  </si>
  <si>
    <t>Koleno 90° ocelové varné, rozměr 48,3 x 2,6 mm</t>
  </si>
  <si>
    <t>Potrubní propoj EXP. potrubí : 4</t>
  </si>
  <si>
    <t>Potrubní propoje napojení ohřívače TV : 12</t>
  </si>
  <si>
    <t>31630570</t>
  </si>
  <si>
    <t>Koleno 90° ocelové varné, rozměr 60,3 x 2,9 mm</t>
  </si>
  <si>
    <t>Připojky ke kotlům, kotlový okruh : 5</t>
  </si>
  <si>
    <t>Reg.uzel ÚT Pavilon A, dopojení na stávající potrubí : 5</t>
  </si>
  <si>
    <t>Reg.uzel ÚT Pavilon A : 1</t>
  </si>
  <si>
    <t>31630574</t>
  </si>
  <si>
    <t>Koleno 90° ocelové varné, rozměr 76,1 x 2,9 mm</t>
  </si>
  <si>
    <t>Reg.uzel ÚT Pavilon B-C,D,E-F, dopojení na stávající potrubí : 13</t>
  </si>
  <si>
    <t>Reg.uzel ÚT Pavilon B-C,D,E-F : 4</t>
  </si>
  <si>
    <t>31630584</t>
  </si>
  <si>
    <t>Koleno 90° ocelové varné, rozměr 133,0 x 4,0 mm</t>
  </si>
  <si>
    <t>Společná topná voda, kotlový okruh : 8</t>
  </si>
  <si>
    <t>733123110</t>
  </si>
  <si>
    <t>Příplatek za zhotovení přípojek D 22 x 2,6 mm</t>
  </si>
  <si>
    <t>Teploměr : 23</t>
  </si>
  <si>
    <t>Vypouštění : 24</t>
  </si>
  <si>
    <t>Pod manometry : 15</t>
  </si>
  <si>
    <t>Pod AOV : 5</t>
  </si>
  <si>
    <t>Návarky pro MaR : 10</t>
  </si>
  <si>
    <t>733123112</t>
  </si>
  <si>
    <t>Příplatek za zhotovení přípojek D 28 x 2,6 mm</t>
  </si>
  <si>
    <t>Napojení PV kotel : 3</t>
  </si>
  <si>
    <t>733123114</t>
  </si>
  <si>
    <t>Příplatek za zhotovení přípojek D 31,8 x 2,6 mm</t>
  </si>
  <si>
    <t>Systémový PV : 1</t>
  </si>
  <si>
    <t>Napojení doplňování : 1</t>
  </si>
  <si>
    <t>733123116</t>
  </si>
  <si>
    <t>Příplatek za zhotovení přípojek D 44,5 x 2,6 mm</t>
  </si>
  <si>
    <t>Napojení topná voda pro ohřev TV výstup : 1</t>
  </si>
  <si>
    <t>Napojení exp.potrubí : 1+1</t>
  </si>
  <si>
    <t>Napojení topná voda pro ohřev TV vrat do kotlů : 1+1</t>
  </si>
  <si>
    <t>733123118</t>
  </si>
  <si>
    <t>Příplatek za zhotovení přípojek D 57 x 2,9 mm</t>
  </si>
  <si>
    <t>Napojení topná voda kotle : 2+2</t>
  </si>
  <si>
    <t>Reg.uzel Pavilon A : 1</t>
  </si>
  <si>
    <t>733123123</t>
  </si>
  <si>
    <t>Příplatek za zhotovení přípojek D 76 x 3,2 mm</t>
  </si>
  <si>
    <t>Reg.uzel Pavilon B-C,D,E-F : 3</t>
  </si>
  <si>
    <t>733190106</t>
  </si>
  <si>
    <t>Tlaková zkouška potrubí  DN 32</t>
  </si>
  <si>
    <t>Včetně dodávky vody, uzavření a zabezpečení konců potrubí.</t>
  </si>
  <si>
    <t>DN20 : 3,5</t>
  </si>
  <si>
    <t>DN32 : 2,5</t>
  </si>
  <si>
    <t>733190107</t>
  </si>
  <si>
    <t>Tlaková zkouška potrubí  DN 40</t>
  </si>
  <si>
    <t>DN20 : 0,6</t>
  </si>
  <si>
    <t>DN25 : 3,9</t>
  </si>
  <si>
    <t>DN32 : 2,6</t>
  </si>
  <si>
    <t>DN40 : 18,85</t>
  </si>
  <si>
    <t>733190108</t>
  </si>
  <si>
    <t>Tlaková zkouška potrubí  DN 50</t>
  </si>
  <si>
    <t>DN50 : 16,25</t>
  </si>
  <si>
    <t>733190109</t>
  </si>
  <si>
    <t>Tlaková zkouška potrubí  DN 65</t>
  </si>
  <si>
    <t>DN65 : 21,40</t>
  </si>
  <si>
    <t>733190225</t>
  </si>
  <si>
    <t>Tlaková zkouška ocelového hladkého potrubí D 89</t>
  </si>
  <si>
    <t>DN80 : 3,2</t>
  </si>
  <si>
    <t>733190232</t>
  </si>
  <si>
    <t>Tlaková zkouška ocelového hladkého potrubí D 133</t>
  </si>
  <si>
    <t>DN125 : 19,5</t>
  </si>
  <si>
    <t>733190239</t>
  </si>
  <si>
    <t>Tlaková zkouška ocelového hladkého potrubí D 219</t>
  </si>
  <si>
    <t>DN200 : 5,5</t>
  </si>
  <si>
    <t>R31630_5032T</t>
  </si>
  <si>
    <t>Přechod trubkový navařovací DN50/32, ocelový 11353.1</t>
  </si>
  <si>
    <t>Vlastní CÚ</t>
  </si>
  <si>
    <t>Reg.uzel ÚT : 2</t>
  </si>
  <si>
    <t>R31630_6532T</t>
  </si>
  <si>
    <t>Přechod trubkový navařovací DN65/32, ocelový 11353.1</t>
  </si>
  <si>
    <t>Reg.uzly ÚT : 6</t>
  </si>
  <si>
    <t>R31630_4025T</t>
  </si>
  <si>
    <t>Přechod trubkový navařovací DN40/25, ocelový 11353.1</t>
  </si>
  <si>
    <t>Reg.uzel ohřevu TV čerpadlo : 2</t>
  </si>
  <si>
    <t>Napojení ohřívače TV : 4</t>
  </si>
  <si>
    <t>R31630_8050T</t>
  </si>
  <si>
    <t>Přechod trubkový navařovací DN80/50, ocelový 11353.1</t>
  </si>
  <si>
    <t>Kotlový okruh : 2</t>
  </si>
  <si>
    <t>R31630_12580T</t>
  </si>
  <si>
    <t>Přechod trubkový navařovací DN125/80, ocelový 11353.1</t>
  </si>
  <si>
    <t>R31630_3225T</t>
  </si>
  <si>
    <t>Přechod trubkový navařovací DN32/25, ocelový 11353.1</t>
  </si>
  <si>
    <t>Reg.uzel VZT : 2</t>
  </si>
  <si>
    <t>Napojení EXP.nádrží : 2</t>
  </si>
  <si>
    <t>998733101</t>
  </si>
  <si>
    <t>Přesun hmot pro rozvody potrubí, výšky do 6 m</t>
  </si>
  <si>
    <t>R7349421B</t>
  </si>
  <si>
    <t xml:space="preserve">Návarky s trubkovým závitem G 1/2 vnější </t>
  </si>
  <si>
    <t>MaR čidla tlaku : 2</t>
  </si>
  <si>
    <t>734494214</t>
  </si>
  <si>
    <t>Návarky s trubkovým závitem G 3/4 vnější</t>
  </si>
  <si>
    <t>734494213</t>
  </si>
  <si>
    <t>Návarky s trubkovým závitem G 1/2 vnitřní</t>
  </si>
  <si>
    <t>R4494213RMR</t>
  </si>
  <si>
    <t>Návarky s trubkovým závitem G 1/2 šikmý 45°, L70mm MaR</t>
  </si>
  <si>
    <t>Reg. uzly : 5</t>
  </si>
  <si>
    <t>Kotelna : 3</t>
  </si>
  <si>
    <t>734209103</t>
  </si>
  <si>
    <t>Montáž armatur závitových,s 1závitem, G 1/2</t>
  </si>
  <si>
    <t>Odkaz na mn. položky pořadí 161 : 15,00000</t>
  </si>
  <si>
    <t>Odkaz na mn. položky pořadí 162 : 2,00000</t>
  </si>
  <si>
    <t>Odkaz na mn. položky pořadí 163 : 13,00000</t>
  </si>
  <si>
    <t>Odkaz na mn. položky pořadí 164 : 8,00000</t>
  </si>
  <si>
    <t>Odkaz na mn. položky pořadí 165 : 5,00000</t>
  </si>
  <si>
    <t>Odkaz na mn. položky pořadí 170 : 24,00000</t>
  </si>
  <si>
    <t>734209113</t>
  </si>
  <si>
    <t>Montáž armatur závitových,se 2závity, G 1/2</t>
  </si>
  <si>
    <t>Odkaz na mn. položky pořadí 171 : 15,00000</t>
  </si>
  <si>
    <t>Odkaz na mn. položky pořadí 172 : 5,00000</t>
  </si>
  <si>
    <t>734209114</t>
  </si>
  <si>
    <t>Montáž armatur závitových,se 2závity, G 3/4</t>
  </si>
  <si>
    <t>Odkaz na mn. položky pořadí 181 : 3,00000</t>
  </si>
  <si>
    <t>734209115</t>
  </si>
  <si>
    <t>Montáž armatur závitových,se 2závity, G 1</t>
  </si>
  <si>
    <t>Odkaz na mn. položky pořadí 182 : 1,00000</t>
  </si>
  <si>
    <t>Odkaz na mn. položky pořadí 186 : 6,00000</t>
  </si>
  <si>
    <t>734209116</t>
  </si>
  <si>
    <t>Montáž armatur závitových,se 2závity, G 5/4</t>
  </si>
  <si>
    <t>Odkaz na mn. položky pořadí 166 : 1,00000</t>
  </si>
  <si>
    <t>Odkaz na mn. položky pořadí 173 : 4,00000</t>
  </si>
  <si>
    <t>Odkaz na mn. položky pořadí 177 : 1,00000</t>
  </si>
  <si>
    <t>Odkaz na mn. položky pořadí 189 : 1,00000</t>
  </si>
  <si>
    <t>Odkaz na mn. položky pořadí 190 : 1,00000</t>
  </si>
  <si>
    <t>734209117</t>
  </si>
  <si>
    <t>Montáž armatur závitových,se 2závity, G 6/4</t>
  </si>
  <si>
    <t>Odkaz na mn. položky pořadí 167 : 1,00000</t>
  </si>
  <si>
    <t>Odkaz na mn. položky pořadí 174 : 7,00000</t>
  </si>
  <si>
    <t>Odkaz na mn. položky pořadí 178 : 1,00000</t>
  </si>
  <si>
    <t>734209118</t>
  </si>
  <si>
    <t>Montáž armatur závitových,se 2závity, G 2</t>
  </si>
  <si>
    <t>Odkaz na mn. položky pořadí 168 : 1,00000</t>
  </si>
  <si>
    <t>Odkaz na mn. položky pořadí 175 : 7,00000</t>
  </si>
  <si>
    <t>Odkaz na mn. položky pořadí 179 : 1,00000</t>
  </si>
  <si>
    <t>Odkaz na mn. položky pořadí 188 : 3,00000</t>
  </si>
  <si>
    <t>Odkaz na mn. položky pořadí 184 : 9,00000</t>
  </si>
  <si>
    <t>734209119</t>
  </si>
  <si>
    <t>Montáž armatur závitových,se 2závity, G 2 1/2</t>
  </si>
  <si>
    <t>Odkaz na mn. položky pořadí 176 : 12,00000</t>
  </si>
  <si>
    <t>Odkaz na mn. položky pořadí 180 : 3,00000</t>
  </si>
  <si>
    <t>734209128</t>
  </si>
  <si>
    <t>Montáž armatur závitových,se 3závity, G 2</t>
  </si>
  <si>
    <t>Odkaz na mn. položky pořadí 192 : 3,00000</t>
  </si>
  <si>
    <t>734209127</t>
  </si>
  <si>
    <t>Montáž armatur závitových,se 3závity, G 6/4</t>
  </si>
  <si>
    <t>Odkaz na mn. položky pořadí 191 : 1,00000</t>
  </si>
  <si>
    <t>734421160</t>
  </si>
  <si>
    <t>Tlakoměr deformační 0-600 Kpa, dodávka, montáž, odbočka (přípojka nebo smyčka), tlakoměr D100 kohout tlakoměrový</t>
  </si>
  <si>
    <t>Tlakoměry potrubních rozvodů topná voda, reg.uzly, exp.potrubí : 15</t>
  </si>
  <si>
    <t>38832110</t>
  </si>
  <si>
    <t>Teploměr axiální IVAR.TP 120A, D = 80 mm, L = 50 mm</t>
  </si>
  <si>
    <t>POL3_7</t>
  </si>
  <si>
    <t>Teploměry T1 : 2</t>
  </si>
  <si>
    <t>38832111</t>
  </si>
  <si>
    <t>Teploměr axiální IVAR.TP 120A, D = 80 mm, L = 75 mm</t>
  </si>
  <si>
    <t>Teploměry T2 : 9+2+2</t>
  </si>
  <si>
    <t>38832112</t>
  </si>
  <si>
    <t>Teploměr axiální IVAR.TP 120A, D = 80 mm, L = 100 mm</t>
  </si>
  <si>
    <t>Teploměry T3 : 2+6</t>
  </si>
  <si>
    <t>42260624</t>
  </si>
  <si>
    <t>Ventil odvzdušňovací automatický, vč. zpětného ventilu 1/2"</t>
  </si>
  <si>
    <t>Odvzdušnění potrubních propojů topná voda společná, trasa ohřev TV, exp.potrubí : 2+2+1</t>
  </si>
  <si>
    <t>551100305</t>
  </si>
  <si>
    <t xml:space="preserve">Filtr závitový mosaz PN30, FF 1 1/4", +90°C, s magnetickou vložkou (např. Giacomini R74M, Y filtr s magnetem) </t>
  </si>
  <si>
    <t>Reg.uzel VZT : 1</t>
  </si>
  <si>
    <t>551100306</t>
  </si>
  <si>
    <t>Filtr závitový mosaz PN 30, FF 1 1/2", +90°C, s magnetickou vložkou (např. Giacomini R74M, Y filtr s magnetem)</t>
  </si>
  <si>
    <t>Reg.uzel TV : 1</t>
  </si>
  <si>
    <t>551100307</t>
  </si>
  <si>
    <t>Filtr závitový mosaz PN 30, FF 2", +90°C, s magnetickou vložkou (např. Giacomini R74M, Y filtr s magnetem)</t>
  </si>
  <si>
    <t>Reg.uzel ÚT, Pavilon A : 1</t>
  </si>
  <si>
    <t>42266511</t>
  </si>
  <si>
    <t>Filtr přírubový DN65 litina, PN16, +120°C, s magnetickou vložkou, min.Kv101,5, měřící vsuvky 25mm standartní síto, nerezové (např. Hydronix821APTM, s magnetickou vložkou)</t>
  </si>
  <si>
    <t>Reg.uzel ÚT, Pavilon B-C,D,E-F : 1+1+1</t>
  </si>
  <si>
    <t>5511356971</t>
  </si>
  <si>
    <t>Kohout kulový vypouštěcí 1/2"</t>
  </si>
  <si>
    <t>ToV kotlů, rozdělovač, sběrač, expanz.potr, regulační uzly, ToV ohřevu TV : 24</t>
  </si>
  <si>
    <t>55111350</t>
  </si>
  <si>
    <t>Kohout kulový F/F s odvodněním, páka DN 15</t>
  </si>
  <si>
    <t>Pod manometry mimo manometry u exp.nádrží : 15-2</t>
  </si>
  <si>
    <t>Pod čidla tlaku MaR : 2</t>
  </si>
  <si>
    <t>55113432.A</t>
  </si>
  <si>
    <t xml:space="preserve">Kohout kulový 1/2" plnoprůt. páčka </t>
  </si>
  <si>
    <t>KK pod AOV : 5</t>
  </si>
  <si>
    <t>55113435.A</t>
  </si>
  <si>
    <t>Kohout kulový 1"1/4 plnoprůt. páčka</t>
  </si>
  <si>
    <t>KK reg.uzel VZT : 2+2</t>
  </si>
  <si>
    <t>55113436.A</t>
  </si>
  <si>
    <t>Kohout kulový 1"1/2 plnoprůt. páčka</t>
  </si>
  <si>
    <t>Uzávěry u kotlů vratné potrubí TV : 3</t>
  </si>
  <si>
    <t>Uzávěry Exp. potrubí : 1+1</t>
  </si>
  <si>
    <t>Reg.uzel ohřevu TV : 1+1</t>
  </si>
  <si>
    <t>55113437.A</t>
  </si>
  <si>
    <t>Kohout kulový 2" plnoprůt. páčka</t>
  </si>
  <si>
    <t>Reg.uzel ÚT, Pavilon A : 4</t>
  </si>
  <si>
    <t>Uzávěry kotlů vrat : 3</t>
  </si>
  <si>
    <t>55113438.A</t>
  </si>
  <si>
    <t>Kohout kulový 2 1/2" plnoprůt. páčka</t>
  </si>
  <si>
    <t>Reg.uzel ÚT, Pavilon B-C,D,E-F : 3*4</t>
  </si>
  <si>
    <t>551135724</t>
  </si>
  <si>
    <t>Ventil zpětný 1 1/4" celomosazný</t>
  </si>
  <si>
    <t>Reg.uzel  VZT kuchyně : 1</t>
  </si>
  <si>
    <t>551135725</t>
  </si>
  <si>
    <t>Ventil zpětný 1 1/2" celomosazný</t>
  </si>
  <si>
    <t>Reg.uzel ohřevu TV : 1</t>
  </si>
  <si>
    <t>551135726</t>
  </si>
  <si>
    <t>Ventil zpětný 2" celomosazný</t>
  </si>
  <si>
    <t>551135727</t>
  </si>
  <si>
    <t>Ventil zpětný 2 1/2" celomosazný</t>
  </si>
  <si>
    <t>5512010013</t>
  </si>
  <si>
    <t>Ventil pojistný 3/4"/1" x 4 bar (dle výpočtu v TZ), pozice č.1.3 viz. výkres 101 (např. Duco 20/25, 4bar)</t>
  </si>
  <si>
    <t>Kotlové PV : 1+1+1</t>
  </si>
  <si>
    <t>5512010023</t>
  </si>
  <si>
    <t>Ventil pojistný 1"/1 1/4" x 4 bar (dle výpočtu v TZ), pozice č.1.5 viz. výkres 101 (např. Duco 1"/1 1/4", 4bar)</t>
  </si>
  <si>
    <t>31941689</t>
  </si>
  <si>
    <t>Redukce vnitřní litinová černá redukovaná závitová 2 x 1 1/2"</t>
  </si>
  <si>
    <t>Napojení kotlů vratná voda TV redukce do šroubění 2" : 1+1+1</t>
  </si>
  <si>
    <t>31941939</t>
  </si>
  <si>
    <t>Šroubení přímé litinové černé č. 330 s vnitřními závity, 2"</t>
  </si>
  <si>
    <t>Napojení kotlů : 3*3</t>
  </si>
  <si>
    <t>Odfuk od PV system. : 1</t>
  </si>
  <si>
    <t>5512001433</t>
  </si>
  <si>
    <t>Šroubení topenářské přímé ploché, mosazné, 1"</t>
  </si>
  <si>
    <t>Napojení ohřívače TV : 2+2</t>
  </si>
  <si>
    <t>Napojení Exp.nádrží : 1+1</t>
  </si>
  <si>
    <t>Odfuky od PV kotlů : 1+1+1</t>
  </si>
  <si>
    <t>R7344412A</t>
  </si>
  <si>
    <t>Kulový kohout DN50 se servopohonem 20Nm, 230V, 3-bodový, viz. pozice č.1.2, výkres č.101 (např.Belimo R2050-S4, servopohon SR230A-S)</t>
  </si>
  <si>
    <t>Dvoucestný závitový kulový kohout topné vody Kvs49, až +120°C, PN16 s adaptérem pro servopohon otevřeno/zavřeno, (např.Belimo R2050-S4)</t>
  </si>
  <si>
    <t>Servopohon s pomocným kontaktem pro kulový kohout, 20Nm, 230V, 3-bodový (např.Belimo SR230A-S)</t>
  </si>
  <si>
    <t>Ke kotlům uzávěr výstupu topné vody : 1+1+1</t>
  </si>
  <si>
    <t>R7344413A</t>
  </si>
  <si>
    <t>Kulový kohout DN32 se servopohonem 10Nm, 24V, 2-bodový, hav.funkce, viz. pozice č.3.2, výkres č.101 (např.Belimo R2032-S3, servopohon NRFA)</t>
  </si>
  <si>
    <t>Kulový kohout závitový, otevřeno/zavřeno, až 120°C, Kvs 32, PN16, spojovací díl pro servopohon</t>
  </si>
  <si>
    <t>Servopohon 24V s havarijní funkcí bez proudu zavřeno &lt;20s, 2-bodový, 10Nm  (např.Belimo R2032-S3, NRFA)</t>
  </si>
  <si>
    <t>R7344414A</t>
  </si>
  <si>
    <t>Kulový kohout DN32 se servopohonem 10Nm, 24V, 3-bodový, viz. pozice č.3.12, výkres č.101 (např.Belimo R2032-S3, servopohon NR24A)</t>
  </si>
  <si>
    <t>Servopohon 24V, 90s, 3-bodový, 10Nm  (např.Belimo R2032-S3, NR24A)</t>
  </si>
  <si>
    <t>Reg.uzel VZT kuchyně : 1</t>
  </si>
  <si>
    <t>R7844407R</t>
  </si>
  <si>
    <t>Třícestný reg.ventil DN40, kvs25, šroubení, servopohon 24V,AC, řízení 0-10V (např.Siemens VXG44.40-25 + SAS61.03, 24V,AC0-10V), pozice č.3.10, výkres č.101</t>
  </si>
  <si>
    <t>Třícestný zdvihový směšovací ventil 120°C, Kvs25 s vnějším závitem bronzové provedení, PN16, mosazné přípojné šroubení sada,</t>
  </si>
  <si>
    <t>servopohon 24V, 0-10V, doba přestavení 30s (např.VXG44.40-25, SAS61.03 Siemens)</t>
  </si>
  <si>
    <t>Regulační uzel ÚT, Pavilon A : 1</t>
  </si>
  <si>
    <t>R7844408R</t>
  </si>
  <si>
    <t>Třícestný reg.ventil DN50, kvs40, šroubení, servopohon 24V,AC, řízení 0-10V (např.Siemens VXG41.50-40 + SAX61.03, 24V,AC0-10V), pozice č.3.4,3.6,3.8, výkres č.101</t>
  </si>
  <si>
    <t>Regulační uzel ÚT, Pavilon B-C,D,E-F : 1+1+1</t>
  </si>
  <si>
    <t>998734101</t>
  </si>
  <si>
    <t>Přesun hmot pro armatury, výšky do 6 m</t>
  </si>
  <si>
    <t>767995104</t>
  </si>
  <si>
    <t>Výroba a montáž kov. atypických konstr. do 50 kg</t>
  </si>
  <si>
    <t>Podpěra P1,2,3,4 : (11*17,5)+20+6</t>
  </si>
  <si>
    <t>Podpěra P5 : (2,3*6,6)</t>
  </si>
  <si>
    <t>Podpěra P7 : (1*17,5)+5</t>
  </si>
  <si>
    <t>Podpěra P8 : (0,95*16,8)+5</t>
  </si>
  <si>
    <t>Kovová konstrukce ZTI : (4,4+4,65+0,8+0,2+0,53)*6,6</t>
  </si>
  <si>
    <t>R423916664R</t>
  </si>
  <si>
    <t>Konzola nástěnná ALK 38x40, L 1000 mm, plastová zátka konce</t>
  </si>
  <si>
    <t>Kotvení potrubí, konzola L1000 : 4</t>
  </si>
  <si>
    <t>R423916663R</t>
  </si>
  <si>
    <t>Konzola nástěnná ALK 38x40, L 600 mm, plastová zátka konce</t>
  </si>
  <si>
    <t>Kotvení potrubí, konzola L600 : 2+2</t>
  </si>
  <si>
    <t>R423916662R</t>
  </si>
  <si>
    <t>Konzola nástěnná ALK 38x40, L 300 mm, plastová zátka konce</t>
  </si>
  <si>
    <t>Kotvení potrubí, konzola L300 : 1+6+8</t>
  </si>
  <si>
    <t>R423916661R</t>
  </si>
  <si>
    <t>Konzola nástěnná ALK 38x40, L 200 mm, plastová zátka konce</t>
  </si>
  <si>
    <t>Kotvení potrubí, konzola L200 : 42</t>
  </si>
  <si>
    <t>998767101</t>
  </si>
  <si>
    <t>Přesun hmot pro zámečnické konstr., výšky do 6 m</t>
  </si>
  <si>
    <t>783225100</t>
  </si>
  <si>
    <t>Nátěr syntetický kovových konstrukcí 2x + 1x email</t>
  </si>
  <si>
    <t>včetně pomocného lešení.</t>
  </si>
  <si>
    <t>Kovové konstrukce a uložení potrubí : 5,2+2,15+0,6</t>
  </si>
  <si>
    <t>Rozdělovač a sběrač topné vody DN200 vč.hrdel : 4,3</t>
  </si>
  <si>
    <t>783424240</t>
  </si>
  <si>
    <t>Nátěr syntet. potrubí do DN 50 mm  Z+1x +1x email</t>
  </si>
  <si>
    <t>D22/2,6 : 2,5</t>
  </si>
  <si>
    <t>D28/2,6 : 0,6</t>
  </si>
  <si>
    <t>D31,8/2,6 : 7,5</t>
  </si>
  <si>
    <t>D38/2,6 : 2,6</t>
  </si>
  <si>
    <t>44/2,6 : 18,85</t>
  </si>
  <si>
    <t>57/2,9 : 16,25</t>
  </si>
  <si>
    <t>783425250</t>
  </si>
  <si>
    <t>Nátěr syntet. potrubí do DN 100 mm Z +1x +1x email</t>
  </si>
  <si>
    <t>D76/3,2 : 21,4</t>
  </si>
  <si>
    <t>D89/3,60 : 3,2</t>
  </si>
  <si>
    <t>783426260</t>
  </si>
  <si>
    <t>Nátěr syntet. potrubí do DN 150 mm Z +1x +1x email</t>
  </si>
  <si>
    <t>D133/4,50 : 19,5</t>
  </si>
  <si>
    <t>783903811</t>
  </si>
  <si>
    <t>Odmaštění chemickými rozpouštědly</t>
  </si>
  <si>
    <t>D22/2,6 : Pi*0,0220*2,5</t>
  </si>
  <si>
    <t>D28/2,6 : Pi*0,0280*0,6</t>
  </si>
  <si>
    <t>D31,8/2,6 : Pi*0,0318*7,5</t>
  </si>
  <si>
    <t>D38/2,6 :  Pi*0,0380*2,6</t>
  </si>
  <si>
    <t>44/2,6 : Pi*0,044*18,85</t>
  </si>
  <si>
    <t>D57,9/2,9 : Pi*0,057*16,25</t>
  </si>
  <si>
    <t>D76/3,2 : Pi*0,076*21,4</t>
  </si>
  <si>
    <t>D108/4,0 : Pi*0,89*3,2</t>
  </si>
  <si>
    <t>D133/4,5 : Pi*0,133*19,5</t>
  </si>
  <si>
    <t>Kovové konstrukce : 12,25</t>
  </si>
  <si>
    <t>783904811</t>
  </si>
  <si>
    <t>Odrezivění kovových konstrukcí</t>
  </si>
  <si>
    <t>00523  R</t>
  </si>
  <si>
    <t>Zkoušky a revize topná zkouška komplet kotelna a otopný systém, revize tlakové nádoby, revize odvodů spalin, měření emisí a další související</t>
  </si>
  <si>
    <t>Náklady zhotovitele, související s prováděním zkoušek a revizí předepsaných technickými normami nebo objednatelem a které jsou pro provedení díla nezbytné.</t>
  </si>
  <si>
    <t>Pozice č.3.3 Technologické schéma výkres č.101, oběhové čerpadlo s elektronickou automatickou regulací otáček, topná voda až 110°C, PN10 přírubové, délka 220mm, pracovní bod 65kPa, 8,77m3/h, el.max.333W, 230V, 50Hz, 0,18-1,55A, nastavení Autoadapt, max. průtok 21,8m3/h, max. výtlak 12m, příruba DN32 (např.Grundfos Magna 3 typ 32-120F)</t>
  </si>
  <si>
    <t>Pozice č.3.5 Technologické schéma výkres č.101, oběhové čerpadlo s elektronickou automatickou regulací otáček, topná voda až 110°C, PN10 přírubové, délka 220mm, pracovní bod 65kPa, 8,68m3/h, el.max.333W, 230V, 50Hz, 0,18-1,55A, nastavení Autoadapt,  max. průtok 21,8m3/h, max. výtlak 12m, příruba DN32 (např.Grundfos Magna 3 typ 32-120F)</t>
  </si>
  <si>
    <t>310238211</t>
  </si>
  <si>
    <t>Zazdívka otvorů plochy do 1 m2 cihlami na MVC s použitím suché maltové směsi</t>
  </si>
  <si>
    <t>m3</t>
  </si>
  <si>
    <t>SÚ003_zazdění : 0,0082</t>
  </si>
  <si>
    <t>SÚ003_zazdění : 0,220</t>
  </si>
  <si>
    <t>SÚ004_zazdění : 0,018</t>
  </si>
  <si>
    <t>SÚ005_zazdění : 0,0042</t>
  </si>
  <si>
    <t>SÚ007_zazdění : 0,031</t>
  </si>
  <si>
    <t>998012021</t>
  </si>
  <si>
    <t>Přesun hmot pro budovy monolitické výšky do 6 m</t>
  </si>
  <si>
    <t>998012035</t>
  </si>
  <si>
    <t>Přesun hmot, budovy monolitické, příplatek do 1 km</t>
  </si>
  <si>
    <t>612421626</t>
  </si>
  <si>
    <t>Omítka vnitřní zdiva, MVC, hladká</t>
  </si>
  <si>
    <t>SÚ002_zapravení : 2,16</t>
  </si>
  <si>
    <t>SÚ003_zapravení : 1,95</t>
  </si>
  <si>
    <t>SÚ004_zapravení : 0,45</t>
  </si>
  <si>
    <t>SÚ005_zapravení : 1</t>
  </si>
  <si>
    <t>SÚ007_zapravení : 0,21</t>
  </si>
  <si>
    <t>SÚ ostatní_zapravení : 2,5</t>
  </si>
  <si>
    <t>59534598</t>
  </si>
  <si>
    <t>Stěrka požárně ochranná PROMASTOP®-I</t>
  </si>
  <si>
    <t>Hzs-nezmeritelne stavebni prace</t>
  </si>
  <si>
    <t>Pracovník : 2*3</t>
  </si>
  <si>
    <t>952901221</t>
  </si>
  <si>
    <t>Vyčištění  prostor kotelny a vstupních místností, prostor šachty</t>
  </si>
  <si>
    <t>Prostory demontáže a montáže : 85</t>
  </si>
  <si>
    <t>Osazení komínových dvířek</t>
  </si>
  <si>
    <t>SÚ004_osazení komínových dvířek : 1+1</t>
  </si>
  <si>
    <t>553476578</t>
  </si>
  <si>
    <t>Dvířka revizní do zdiva 500 x 500 mm, vlhké prostředí, nerezové provedení s rámem</t>
  </si>
  <si>
    <t>Odkaz na mn. položky pořadí 8 : 2,00000</t>
  </si>
  <si>
    <t>999281105</t>
  </si>
  <si>
    <t>Přesun hmot pro opravy a údržbu do výšky 6 m</t>
  </si>
  <si>
    <t>971035541</t>
  </si>
  <si>
    <t>Vybourání otv. zeď cihel. pl. 1 m2, tl. 30 cm, MC</t>
  </si>
  <si>
    <t>Včetně pomocného lešení o výšce podlahy do 1900 mm a pro zatížení do 1,5 kPa  (150 kg/m2).</t>
  </si>
  <si>
    <t>SÚ002_bourání : 0,0068</t>
  </si>
  <si>
    <t>SÚ004_bourání : 0,018</t>
  </si>
  <si>
    <t>SÚ005_bourání : 0,0026</t>
  </si>
  <si>
    <t>SÚ005_bourání : 0,042</t>
  </si>
  <si>
    <t>971033581</t>
  </si>
  <si>
    <t>Vybourání otv. zeď cihel. pl.1 m2, tl.90 cm, MVC</t>
  </si>
  <si>
    <t>SÚ003_bourání : 0,058</t>
  </si>
  <si>
    <t>SÚ007_bourání : 0,052</t>
  </si>
  <si>
    <t>Vodorovné přemístění suti na skládku do 6000 m</t>
  </si>
  <si>
    <t>SÚ009_oprava záklopu venkovní šachty komína, plocha a uložení : (4*21)+7</t>
  </si>
  <si>
    <t>R767251111AX</t>
  </si>
  <si>
    <t>Oprava dle zadání SÚ009, provedení opravy, doplnění kovových konstrukcí demontáž a zpětná montáž podesty z ocelového rýhovaného plechu a ocelového roštu</t>
  </si>
  <si>
    <t>SÚ009_oprava záklopu, demontáž a zpětná montáž, zákryt, rošt : (21*34)*2</t>
  </si>
  <si>
    <t>979081121</t>
  </si>
  <si>
    <t>Příplatek k odvozu za každý další 1 km, ocení zhotovitel dle nejbližší skládky</t>
  </si>
  <si>
    <t>979990001</t>
  </si>
  <si>
    <t>RTS 20/ I</t>
  </si>
  <si>
    <t>R71355213AY</t>
  </si>
  <si>
    <t>Protipožární trubní ucpávka, ve stěně, požární odolnost EI 90, průměr do D 500 mm</t>
  </si>
  <si>
    <t>Otvor se utěsní minerální vlnou. Ze zadní strany stěny se připevní přířez z požárně ochranné desky svorkami. Prostup i potrubí před a za prostupem je natřeno protipožární stěrkou. Cena obsahuje dodávku požární desky (přířez), minerální vlny a požární stěrky.</t>
  </si>
  <si>
    <t>SÚ006_protipožární ucpávka : 1</t>
  </si>
  <si>
    <t>784191201</t>
  </si>
  <si>
    <t>Penetrace podkladu hloubková 1x</t>
  </si>
  <si>
    <t>SÚ001_výmalba : 152</t>
  </si>
  <si>
    <t>výmalba obstažená v jiných SÚ : 2,16+0,45+1+1+2,5</t>
  </si>
  <si>
    <t>784195412</t>
  </si>
  <si>
    <t>Malba, bílá, bez penetrace, 2 x</t>
  </si>
  <si>
    <t>784011111</t>
  </si>
  <si>
    <t>Oprášení/ometení podkladu</t>
  </si>
  <si>
    <t>650023243</t>
  </si>
  <si>
    <t>Ucpávka protipožární, průchod stěnou, tl. 30 cm</t>
  </si>
  <si>
    <t>SÚ006_protipožární ucpávky kabely, 2 komplety : 0,15*0,15*2</t>
  </si>
  <si>
    <t>722130801</t>
  </si>
  <si>
    <t>Demontáž potrubí ocelových závitových, DN 25 mm</t>
  </si>
  <si>
    <t>Demontáž připojení ohřívače TV, cirkulace : 2,3</t>
  </si>
  <si>
    <t>Propoje úpravny vody, dávkování, filtrace, čerpadla doplňování : 3+3+1+1</t>
  </si>
  <si>
    <t>722130802</t>
  </si>
  <si>
    <t>Demontáž potrubí ocelových závitových, DN 40 mm</t>
  </si>
  <si>
    <t>Demontáž připojení ohřívače TV St.voda, teplá voda : 1,25+0,6+0,35</t>
  </si>
  <si>
    <t>Propoje dávkování, filtrace, čerpadla doplňování : 8,5</t>
  </si>
  <si>
    <t>Potrubí odvodu od ponorného čerpadla sběrné jímky : 11,3</t>
  </si>
  <si>
    <t>722130803</t>
  </si>
  <si>
    <t>Demontáž potrubí ocelových závitových, DN 50 mm</t>
  </si>
  <si>
    <t>Demontáž připojení ohřívače TV společná část St.voda, teplá voda : 2,2+2,3</t>
  </si>
  <si>
    <t>Demontáž potrubních propojů studené vody úpravny vody a napojení na rozvod objektu : 1,6+2,2+2,5+4,5</t>
  </si>
  <si>
    <t>722130804</t>
  </si>
  <si>
    <t>Demontáž potrubí ocelových závitových, DN 65 mm</t>
  </si>
  <si>
    <t>Demontáž přívodu studené vody do místnosti úpravny vody a napojení : 5,8+2,2+2,3+0,5</t>
  </si>
  <si>
    <t>722220862</t>
  </si>
  <si>
    <t>Demontáž armatur s dvěma závity do G 5/4"</t>
  </si>
  <si>
    <t>Připojení ohřívače TV, St.voda, teplá, cirkulace : 12</t>
  </si>
  <si>
    <t>722260812</t>
  </si>
  <si>
    <t>Demontáž vodoměrů závitových G 3/4"</t>
  </si>
  <si>
    <t>Demontáž ohřevu TV : 1</t>
  </si>
  <si>
    <t>732420811</t>
  </si>
  <si>
    <t>Demontáž čerpadel oběhových spirálních DN 25</t>
  </si>
  <si>
    <t>Demontáž cirkulační čerpadlo TV : 1</t>
  </si>
  <si>
    <t>724125810</t>
  </si>
  <si>
    <t>Demontáž čerpadel ponorných</t>
  </si>
  <si>
    <t>Čerpadlo jímky : 1</t>
  </si>
  <si>
    <t>724122816</t>
  </si>
  <si>
    <t>Demontáž čerpadel ostatních  G 6/4"</t>
  </si>
  <si>
    <t>Čerpadlo doplňování (na betonovém fundamentu) : 1</t>
  </si>
  <si>
    <t>724311811</t>
  </si>
  <si>
    <t>Demontáž nádrže tlakové 300 litrů</t>
  </si>
  <si>
    <t>Demontáž filtru studené vody a dávkování : 1+1</t>
  </si>
  <si>
    <t>724311814</t>
  </si>
  <si>
    <t>Demontáž nádrže tlakové 750 litrů</t>
  </si>
  <si>
    <t>Demontáž úpravny studené vody : 1</t>
  </si>
  <si>
    <t>732320816</t>
  </si>
  <si>
    <t>Odpojení nádrží od rozvodů potrubí, do 2000 l</t>
  </si>
  <si>
    <t>Demontáž nádrže doplňované vody 1,7m3 : 1</t>
  </si>
  <si>
    <t>732393816</t>
  </si>
  <si>
    <t>Rozřezání demontovaných nádrží, do 2000 l</t>
  </si>
  <si>
    <t>767996803</t>
  </si>
  <si>
    <t>Demontáž atypických ocelových konstr. do 250 kg</t>
  </si>
  <si>
    <t>Demontáž ocelové konstrukce nad úpravnou vody, rozřezání, likvidace : 127</t>
  </si>
  <si>
    <t>722211813</t>
  </si>
  <si>
    <t>Demontáž armatur vodovodních se dvěma přírubami DN 80 mm</t>
  </si>
  <si>
    <t>Armatury úpravny vody a dávkování : 8</t>
  </si>
  <si>
    <t>Demontáž exp.nádrže ohřevu TV : 1</t>
  </si>
  <si>
    <t>723120805</t>
  </si>
  <si>
    <t>Demontáž potrubí svařovaného závitového DN 25 - 50 mm</t>
  </si>
  <si>
    <t>Plyn DN20-25 odvzdušnění : 6+2,5</t>
  </si>
  <si>
    <t>Plyn DN50 potrubí : (3*2,5)+1,8+1,5</t>
  </si>
  <si>
    <t>Plyn DN25-40 : 11+18+2,6</t>
  </si>
  <si>
    <t>723150805</t>
  </si>
  <si>
    <t>Demontáž potrubí ocelového hladkého svařovaného D 159 mm</t>
  </si>
  <si>
    <t>Plyn DN150 potrubí, zásobník : 4,5</t>
  </si>
  <si>
    <t>723150804</t>
  </si>
  <si>
    <t>Demontáž potrubí ocelového hladkého svařovaného D 108 mm</t>
  </si>
  <si>
    <t>Plyn DN100 potrubí : 2</t>
  </si>
  <si>
    <t>Plyn : 3</t>
  </si>
  <si>
    <t>Studená voda : 1+1</t>
  </si>
  <si>
    <t>Armatury plynu : 6+3+2</t>
  </si>
  <si>
    <t>Armatury plynu, výměna BAP : 1</t>
  </si>
  <si>
    <t>723260802</t>
  </si>
  <si>
    <t>Demontáž plynoměrů PS 20, PS 30, PL 4</t>
  </si>
  <si>
    <t>Rušený odběr, závěsný plynový kotel ohřevu TV : 1</t>
  </si>
  <si>
    <t>Doplňkové konstrukce rozvod plynu kotelny : 2+2</t>
  </si>
  <si>
    <t>Doplňkové konstrukce vodovod : 7</t>
  </si>
  <si>
    <t>723290821</t>
  </si>
  <si>
    <t>Přesun vybouraných hmot - plynovody, H do 6 m</t>
  </si>
  <si>
    <t>Potrubí demontované do DN50 : PI*0,130*(15,3+6)</t>
  </si>
  <si>
    <t>Potrubí demontované DN65 : PI*0,150*10,8</t>
  </si>
  <si>
    <t>713461121</t>
  </si>
  <si>
    <t>Izolace potrubí-skružemi na tmel za stud., 1vrstvá</t>
  </si>
  <si>
    <t>Potrubí 50/40 : PI*0,130*8,04</t>
  </si>
  <si>
    <t>Potrubí 35/40 : PI*0,115*11,28</t>
  </si>
  <si>
    <t>Potrubí 50/25 : PI*0,100*8,64</t>
  </si>
  <si>
    <t>Potrubí 32/25 : PI*0,085*11,52</t>
  </si>
  <si>
    <t>R531547215R</t>
  </si>
  <si>
    <t>Pouzdro potrubní izolační, 35/40 mm (Izotub ALS)  izolační vata s polepem Al fólií vyztuženou skleněnou mřížkou</t>
  </si>
  <si>
    <t>Cirkulace, prořez : 9,4*1,2</t>
  </si>
  <si>
    <t>R631547215R</t>
  </si>
  <si>
    <t>Pouzdro potrubní izolační, 50/40 mm (Izotub ALS)  izolační vata s polepem Al fólií vyztuženou skleněnou mřížkou</t>
  </si>
  <si>
    <t>Teplá voda, prořez, fininky : 6,7*1,2</t>
  </si>
  <si>
    <t>283771168</t>
  </si>
  <si>
    <t>Izolace potrubí Mirelon PRO 50 x 25 mm šedočerná</t>
  </si>
  <si>
    <t>St.voda pro ohřev TV,  přepojení, prořez, fitinky : 7,2*1,2</t>
  </si>
  <si>
    <t>283771142</t>
  </si>
  <si>
    <t>Izolace potrubí Mirelon PRO 35 x 25 mm šedočerná</t>
  </si>
  <si>
    <t>St.voda pro doplňování, prořez, fitinky : 9,6*1,2</t>
  </si>
  <si>
    <t>28612140</t>
  </si>
  <si>
    <t>Hadice PVC PN 21/501/93 d 19/26 mm</t>
  </si>
  <si>
    <t>Odvod kondenzátu z kotlů a odvodu spalin : 2,5+1,5</t>
  </si>
  <si>
    <t>721176102</t>
  </si>
  <si>
    <t>Potrubí HT připojovací D 40 x 1,8 mm, montáž, uložení</t>
  </si>
  <si>
    <t>HT40 odvod od pojistných ventilů a odvod kondenzátu : 8</t>
  </si>
  <si>
    <t>28615202.A</t>
  </si>
  <si>
    <t>Trubka HT s hrdlem D 40 mm délka 500 mm PP</t>
  </si>
  <si>
    <t>Odvod neutralizovaného kondezátu a přepadů od PV : 2+4</t>
  </si>
  <si>
    <t>28615204.A</t>
  </si>
  <si>
    <t>Trubka HT s hrdlem D 40 mm délka 1000 mm PP</t>
  </si>
  <si>
    <t>Odvod neutralizovaného kondenzátu a PV : 1+1</t>
  </si>
  <si>
    <t>28615205.A</t>
  </si>
  <si>
    <t>Trubka HT s hrdlem D 40 mm délka 1500 mm PP</t>
  </si>
  <si>
    <t>28615282.A</t>
  </si>
  <si>
    <t>Koleno HT D 40 mm 45° PP</t>
  </si>
  <si>
    <t>28615284.A</t>
  </si>
  <si>
    <t>Koleno HT D 40 mm 87° PP</t>
  </si>
  <si>
    <t>Odvod neutralizovaného kondenzátu a PV : 5+4</t>
  </si>
  <si>
    <t>28615332.A</t>
  </si>
  <si>
    <t>Odbočka HT D 40/ 40 mm 87,5° PP</t>
  </si>
  <si>
    <t>Odvod od PV, odvod kondenzátu : 2+3</t>
  </si>
  <si>
    <t>721176103</t>
  </si>
  <si>
    <t>Potrubí HT připojovací D 50 x 1,8 mm, montáž, uložení montáž</t>
  </si>
  <si>
    <t>HT50 odvod od pojistných ventilů a odvod kondenzátu : 4,5+6+10+12</t>
  </si>
  <si>
    <t>28615212.A</t>
  </si>
  <si>
    <t>Trubka HT s hrdlem D 50 mm délka 500 mm PP</t>
  </si>
  <si>
    <t>28615214.A</t>
  </si>
  <si>
    <t>Trubka HT s hrdlem D 50 mm délka 1000 mm PP</t>
  </si>
  <si>
    <t>Odvod neutralizovaného kondenzátu a PV : 3+3</t>
  </si>
  <si>
    <t>28615215.A</t>
  </si>
  <si>
    <t>Trubka HT s hrdlem D 50 mm délka 1500 mm PP</t>
  </si>
  <si>
    <t>Odvod neutralizovaného kondenzátu a PV : 3+4</t>
  </si>
  <si>
    <t>28615216.A</t>
  </si>
  <si>
    <t>Trubka HT s hrdlem D 50 mm délka 2000 mm PP</t>
  </si>
  <si>
    <t>Odvod neutralizovaného kondenzátu a PV : 4+2</t>
  </si>
  <si>
    <t>28615289.A</t>
  </si>
  <si>
    <t>Koleno HTB D 50 mm 87° PP</t>
  </si>
  <si>
    <t>Odvod neutralizovaného kondenzátu a PV : 12+6</t>
  </si>
  <si>
    <t>28615337.A</t>
  </si>
  <si>
    <t>Odbočka HTEA D 50/ 40 mm 87,5° PP</t>
  </si>
  <si>
    <t>Odvod neutralizovaného kondenzátu a PV : 2+3</t>
  </si>
  <si>
    <t>998721101</t>
  </si>
  <si>
    <t>Přesun hmot pro vnitřní kanalizaci, výšky do 6 m</t>
  </si>
  <si>
    <t>722172612</t>
  </si>
  <si>
    <t>Potrubí plastové PP-R Instaplast, bez zednických výpomocí, D 25 x 3,5 mm, PN 16</t>
  </si>
  <si>
    <t>Potrubí včetně tvarovek a pomocného lešení o výšce podlahy do 1900 mm a pro zatížení do 1,5 kPa.</t>
  </si>
  <si>
    <t>Napojení doplňování trasa od bodu S2 : 7,9+1+0,5+0,2</t>
  </si>
  <si>
    <t>722172613</t>
  </si>
  <si>
    <t>Potrubí plastové PP-R Instaplast, bez zednických výpomocí, D 32 x 4,4 mm, PN 16</t>
  </si>
  <si>
    <t>Potrubí cirkulace TV : 0,8+1,7+3,6+1,4+1,6+0,3</t>
  </si>
  <si>
    <t>722172614</t>
  </si>
  <si>
    <t>Potrubí plastové PP-R Instaplast, bez zednických výpomocí, D 40 x 5,5 mm, PN 16</t>
  </si>
  <si>
    <t>Trasa odvodu z odpadní jímky ponorného čerpadla do kanalizace : 7,4+3,2+4+3</t>
  </si>
  <si>
    <t>722172615</t>
  </si>
  <si>
    <t>Potrubí plastové PP-R Instaplast, bez zednických výpomocí, D 50 x 6,9 mm, PN 16</t>
  </si>
  <si>
    <t>Studená voda : 4+1,3+1,1+0,8</t>
  </si>
  <si>
    <t>Teplá voda : 0,8+1,2+0,5+1,9+0,8+1,5</t>
  </si>
  <si>
    <t>722174213</t>
  </si>
  <si>
    <t>Montáž plastového vodovodního potrubí, rovného, polyfuzně svařeného, D 25 mm</t>
  </si>
  <si>
    <t>Odkaz na mn. položky pořadí 53 : 9,60000</t>
  </si>
  <si>
    <t>722174214</t>
  </si>
  <si>
    <t>Montáž plastového vodovodního potrubí, rovného, polyfuzně svařeného, D 32 mm</t>
  </si>
  <si>
    <t>Odkaz na mn. položky pořadí 54 : 9,40000</t>
  </si>
  <si>
    <t>722174215</t>
  </si>
  <si>
    <t>Montáž plastového vodovodního potrubí, rovného, polyfuzně svařeného, D 40 mm</t>
  </si>
  <si>
    <t>Odkaz na mn. položky pořadí 55 : 17,60000</t>
  </si>
  <si>
    <t>722174216</t>
  </si>
  <si>
    <t>Montáž plastového vodovodního potrubí, rovného, polyfuzně svařeného, D 50 mm</t>
  </si>
  <si>
    <t>Odkaz na mn. položky pořadí 56 : 13,90000</t>
  </si>
  <si>
    <t>722280108</t>
  </si>
  <si>
    <t>Tlaková zkouška vodovodního potrubí DN 50 mm</t>
  </si>
  <si>
    <t>722280107</t>
  </si>
  <si>
    <t>Tlaková zkouška vodovodního potrubí do DN 40</t>
  </si>
  <si>
    <t>722175123</t>
  </si>
  <si>
    <t>Montáž plastových vodovodních tvarovek, polyfuzně svařovaných, dva spoje, D 25 mm</t>
  </si>
  <si>
    <t>Odkaz na mn. položky pořadí 70 : 2,00000</t>
  </si>
  <si>
    <t>Odkaz na mn. položky pořadí 74 : 9,00000</t>
  </si>
  <si>
    <t>Odkaz na mn. položky pořadí 78 : 1,00000</t>
  </si>
  <si>
    <t>722175113</t>
  </si>
  <si>
    <t>Montáž plastových vodovodních tvarovek, polyfuzně svařovaných, jeden spoj, D 25 mm</t>
  </si>
  <si>
    <t>Odkaz na mn. položky pořadí 80 : 2,00000</t>
  </si>
  <si>
    <t>Odkaz na mn. položky pořadí 81 : 3,00000</t>
  </si>
  <si>
    <t>722175124</t>
  </si>
  <si>
    <t>Montáž plastových vodovodních tvarovek, polyfuzně svařovaných, dva spoje, D 32 mm</t>
  </si>
  <si>
    <t>Odkaz na mn. položky pořadí 71 : 2,00000</t>
  </si>
  <si>
    <t>Odkaz na mn. položky pořadí 72 : 1,00000</t>
  </si>
  <si>
    <t>Odkaz na mn. položky pořadí 75 : 7,00000</t>
  </si>
  <si>
    <t>722175114</t>
  </si>
  <si>
    <t>Montáž plastových vodovodních tvarovek, polyfuzně svařovaných, jeden spoj, D 32 mm</t>
  </si>
  <si>
    <t>Odkaz na mn. položky pořadí 82 : 2,00000</t>
  </si>
  <si>
    <t>Odkaz na mn. položky pořadí 83 : 4,00000</t>
  </si>
  <si>
    <t>Odkaz na mn. položky pořadí 87 : 2,00000</t>
  </si>
  <si>
    <t>722175115</t>
  </si>
  <si>
    <t>Montáž plastových vodovodních tvarovek, polyfuzně svařovaných, jeden spoj, D 40 mm</t>
  </si>
  <si>
    <t>Odkaz na mn. položky pořadí 84 : 3,00000</t>
  </si>
  <si>
    <t>Odkaz na mn. položky pořadí 88 : 1,00000</t>
  </si>
  <si>
    <t>722175125</t>
  </si>
  <si>
    <t>Montáž plastových vodovodních tvarovek, polyfuzně svařovaných, dva spoje, D 40 mm</t>
  </si>
  <si>
    <t>Odkaz na mn. položky pořadí 76 : 7,00000</t>
  </si>
  <si>
    <t>722175126</t>
  </si>
  <si>
    <t>Montáž plastových vodovodních tvarovek, polyfuzně svařovaných, dva spoje, D 50 mm</t>
  </si>
  <si>
    <t>Odkaz na mn. položky pořadí 73 : 1,00000</t>
  </si>
  <si>
    <t>Odkaz na mn. položky pořadí 77 : 15,00000</t>
  </si>
  <si>
    <t>Odkaz na mn. položky pořadí 85 : 7,00000</t>
  </si>
  <si>
    <t>28655033</t>
  </si>
  <si>
    <t>Nátrubek PP R Instaplast, D 25 mm</t>
  </si>
  <si>
    <t>St.voda doplňování spoj trasy : 1+1</t>
  </si>
  <si>
    <t>28655034</t>
  </si>
  <si>
    <t>Nátrubek PP R Instaplast, D 32 mm</t>
  </si>
  <si>
    <t>Spoj trasa cirkulace : 1+1</t>
  </si>
  <si>
    <t>28655104</t>
  </si>
  <si>
    <t>Redukce D 32/25 PP R Instaplast</t>
  </si>
  <si>
    <t>Připojení doplňování S2 : 1</t>
  </si>
  <si>
    <t>28655109</t>
  </si>
  <si>
    <t>Redukce D 50/40 PP R Instaplast</t>
  </si>
  <si>
    <t>Napojení studené vody na ohřívač TV : 1</t>
  </si>
  <si>
    <t>28655003</t>
  </si>
  <si>
    <t>Koleno 90° PP R Instaplast, d 25 mm</t>
  </si>
  <si>
    <t>St.voda doplňování spoj trasy : 7</t>
  </si>
  <si>
    <t>Propoj demi. a dávkování : 2</t>
  </si>
  <si>
    <t>28655004</t>
  </si>
  <si>
    <t>Koleno 90° PP R Instaplast, d 32 mm</t>
  </si>
  <si>
    <t>Cirkulace trasa : 7</t>
  </si>
  <si>
    <t>28655005</t>
  </si>
  <si>
    <t>Koleno 90° PP R Instaplast, d 40 mm</t>
  </si>
  <si>
    <t>Trasa odvodu z odpadní jímky ponorného čerpadla do kanalizace : 7</t>
  </si>
  <si>
    <t>28655006</t>
  </si>
  <si>
    <t>Koleno 90° PP R Instaplast, d 50 mm</t>
  </si>
  <si>
    <t>Studené voda : 8</t>
  </si>
  <si>
    <t>Teplá voda : 7</t>
  </si>
  <si>
    <t>28654324</t>
  </si>
  <si>
    <t>T kus kovový závit vnitřní d 25x1/2"x25 PPR</t>
  </si>
  <si>
    <t>St.voda, napojení výtokového kohoutu : 1</t>
  </si>
  <si>
    <t>28655128</t>
  </si>
  <si>
    <t>T kus d 50x32x50 mm PP R Instaplast redukovaný</t>
  </si>
  <si>
    <t>Odbočka S2 pro doplňování : 1</t>
  </si>
  <si>
    <t>Studená voda vypouštění : 1</t>
  </si>
  <si>
    <t>Teplá voda vypouštění : 1</t>
  </si>
  <si>
    <t>28655083</t>
  </si>
  <si>
    <t>DG přechodka MZV D25x1/2" PP R Instaplast</t>
  </si>
  <si>
    <t>St.voda napojení PV, manometru : 1+1</t>
  </si>
  <si>
    <t>28655084</t>
  </si>
  <si>
    <t>DG přechodka MZV D25x3/4" PP R, PN16</t>
  </si>
  <si>
    <t>St.voda doplňování, napojení na přívodní potrubí : 1</t>
  </si>
  <si>
    <t>Propoj demi. a dávkování : 1+1</t>
  </si>
  <si>
    <t>28655085</t>
  </si>
  <si>
    <t>DG přechodka MZV D32x3/4" PP R Instaplast</t>
  </si>
  <si>
    <t>Cirkulace napojení zásobníku : 1</t>
  </si>
  <si>
    <t>Teplá voda napojení vypouštěcího kohoutu : 1</t>
  </si>
  <si>
    <t>28655086</t>
  </si>
  <si>
    <t>DG přechodka MZV D32x1" PP R Instaplast</t>
  </si>
  <si>
    <t>Cirkulace propoje : 1+2</t>
  </si>
  <si>
    <t>Studená voda napojení KK pod exp.nádrží : 1</t>
  </si>
  <si>
    <t>28655087</t>
  </si>
  <si>
    <t>DG přechodka MZV D40 x 1 1/4" PP R Instaplast</t>
  </si>
  <si>
    <t>St.voda napojení ohřívače TV : 1</t>
  </si>
  <si>
    <t>Napojení ponorného čerpadla : 1+1</t>
  </si>
  <si>
    <t>28655088</t>
  </si>
  <si>
    <t>DG přechodka MZV D50 x 1 1/2" PP R Instaplast</t>
  </si>
  <si>
    <t>St.voda : 1+1+1+1</t>
  </si>
  <si>
    <t>Teplá voda : 1+1+1</t>
  </si>
  <si>
    <t>28655074</t>
  </si>
  <si>
    <t>DG přechodka MZD D25 x 3/4" PP R Instaplast</t>
  </si>
  <si>
    <t>Doplňování propoje : 1</t>
  </si>
  <si>
    <t>28655075</t>
  </si>
  <si>
    <t>DG přechodka MZD D32x3/4" PP R Instaplast</t>
  </si>
  <si>
    <t>Studená voda napojení vypouštěcího kohoutu : 1</t>
  </si>
  <si>
    <t>28655077</t>
  </si>
  <si>
    <t>DG přechodka MZD D40 x 1 1/4" PP R Instaplast</t>
  </si>
  <si>
    <t>Napojení ponorného čerpadla : 1</t>
  </si>
  <si>
    <t>31945102</t>
  </si>
  <si>
    <t>Koleno FF 90 1560G   3/4" x 3/4"  mosazné</t>
  </si>
  <si>
    <t>Ochoz el.mag : 1+1</t>
  </si>
  <si>
    <t>Propoj demi a inh. : 1+2</t>
  </si>
  <si>
    <t>31945143</t>
  </si>
  <si>
    <t>Vsuvka 1552G   3/4" x 3/4"  mosazné</t>
  </si>
  <si>
    <t>Propoje doplňování : 8</t>
  </si>
  <si>
    <t>Napojení PV studená voda : 1</t>
  </si>
  <si>
    <t>31945144</t>
  </si>
  <si>
    <t>Vsuvka 1552G 1" x 1" mosazná</t>
  </si>
  <si>
    <t>Cirkulace spoje : 3</t>
  </si>
  <si>
    <t>31945146</t>
  </si>
  <si>
    <t>Vsuvka 1552G 1 1/2" x 1 1/2" mosazná</t>
  </si>
  <si>
    <t>Studená voda spoje : 1+1+1+1</t>
  </si>
  <si>
    <t>31945183</t>
  </si>
  <si>
    <t>Redukce 1581G 3/4" x 1/2" mosazná</t>
  </si>
  <si>
    <t>Redukce pod manometr, doplňování : 1</t>
  </si>
  <si>
    <t>Redukce napojení solenoidu : 1+1</t>
  </si>
  <si>
    <t>Redukce st.voda, 2x vypouštění a manometr : 1+1+1</t>
  </si>
  <si>
    <t>Výstup teplé vody z ohřívače do T-kusu pro osazení teplotního čidla : 1</t>
  </si>
  <si>
    <t>31945184</t>
  </si>
  <si>
    <t>Redukce 1581G 1" x 1/2" mosazná</t>
  </si>
  <si>
    <t>Napojení teploměru a vypouštění cirkulace : 1+1</t>
  </si>
  <si>
    <t>31945185</t>
  </si>
  <si>
    <t>Redukce 1581G 1" x 3/4" mosazná</t>
  </si>
  <si>
    <t>Napojení šroubení exp.nádrže do KK, studená voda : 1</t>
  </si>
  <si>
    <t>31945188</t>
  </si>
  <si>
    <t>Redukce 1581G 1 1/2" x 3/4" mosazná</t>
  </si>
  <si>
    <t>Studená voda připojení vodoměru : 1+1</t>
  </si>
  <si>
    <t>Redukce do T-kusu 40 pro PV,Man.Vyp. : 1+1+1</t>
  </si>
  <si>
    <t>31945189</t>
  </si>
  <si>
    <t>Redukce 1581G 1 1/2" x 1" mosazná</t>
  </si>
  <si>
    <t>Napojení na stávající potrubí cirkulace : 1</t>
  </si>
  <si>
    <t>31945190</t>
  </si>
  <si>
    <t>Redukce 1581G 1 1/2" x 1 1/4" mosazná</t>
  </si>
  <si>
    <t>Napojení Tkusu na šroubení DN32 na výstupu teplé vody z ohřívače : 1</t>
  </si>
  <si>
    <t>31945192</t>
  </si>
  <si>
    <t>Redukce 1581G 2" x 1 1/2" mosazná</t>
  </si>
  <si>
    <t>Napojení na stávající potrubí studené vody : 1</t>
  </si>
  <si>
    <t>Napojení na stávající potrubí teplé vody : 1</t>
  </si>
  <si>
    <t>31945162</t>
  </si>
  <si>
    <t>T-kus  1570G   3/4" x 3/4" x 3/4" mosazné</t>
  </si>
  <si>
    <t>Ochoz elmmag. ventil : 1+1</t>
  </si>
  <si>
    <t>Odbočka manometr, doplňování : 1</t>
  </si>
  <si>
    <t>31945163</t>
  </si>
  <si>
    <t>T-kus 1570G 1" x 1" x 1" mosazný</t>
  </si>
  <si>
    <t>Cirkulace : 1+1</t>
  </si>
  <si>
    <t>31945165</t>
  </si>
  <si>
    <t>T-kus 1570G 1 1/2" x 1 1/2" x 1 1/2" mosazný</t>
  </si>
  <si>
    <t>Studená voda odbočky (VK,Man.,PV) : 1+1+1</t>
  </si>
  <si>
    <t>Teplá voda výstup z ohřívače : 1</t>
  </si>
  <si>
    <t>31944409</t>
  </si>
  <si>
    <t>Zátka litinová pozinkovaná č. 290 s vnějším závitem, 2"</t>
  </si>
  <si>
    <t>Zaslepení odbočky demontované části potrubí studené vody 2" : 1</t>
  </si>
  <si>
    <t>31944411</t>
  </si>
  <si>
    <t>Zátka litinová pozinkovaná č. 290 s vnějším závitem, 3"</t>
  </si>
  <si>
    <t>Zaslepení odbočky demontované části potrubí studené vody 3" : 1</t>
  </si>
  <si>
    <t>31943636</t>
  </si>
  <si>
    <t>Koleno 90° litinové pozinkované jednoznačné č. 92 závitové 1"</t>
  </si>
  <si>
    <t>Odfuk od PV studená voda hřev TV : 1</t>
  </si>
  <si>
    <t>998722101</t>
  </si>
  <si>
    <t>Přesun hmot pro vnitřní vodovod, výšky do 6 m</t>
  </si>
  <si>
    <t>723190912</t>
  </si>
  <si>
    <t>Navaření odbočky na plynové potrubí DN 15 mm</t>
  </si>
  <si>
    <t>Napojení odvzdušnění : 3</t>
  </si>
  <si>
    <t>Manometr : 3</t>
  </si>
  <si>
    <t>Odbočka odvzdušnění : 3</t>
  </si>
  <si>
    <t>723190913</t>
  </si>
  <si>
    <t>Navaření odbočky na plynové potrubí DN 20 mm</t>
  </si>
  <si>
    <t>Napojení odvzdušnění akumulačního kusu : 1</t>
  </si>
  <si>
    <t>723190916</t>
  </si>
  <si>
    <t>Navaření odbočky na plynové potrubí DN 40 mm</t>
  </si>
  <si>
    <t>Napojení přípojek pro kotle : 1+1+1</t>
  </si>
  <si>
    <t>723120202</t>
  </si>
  <si>
    <t>Potrubí ocelové závitové černé svařované DN 15 mm</t>
  </si>
  <si>
    <t>Potrubí včetně tvarovek a zednických výpomocí.</t>
  </si>
  <si>
    <t>Odvzdušnění plynu od kotlů, propoje : 6</t>
  </si>
  <si>
    <t>Pod manometr : 0,3*3</t>
  </si>
  <si>
    <t>723120203</t>
  </si>
  <si>
    <t>Potrubí ocelové závitové černé svařované DN 20 mm</t>
  </si>
  <si>
    <t>Odvzdušnění společná část : 8</t>
  </si>
  <si>
    <t>723120206</t>
  </si>
  <si>
    <t>Potrubí ocelové závitové černé svařované DN 40 mm</t>
  </si>
  <si>
    <t>Přípojky ke kotlům : 6,5</t>
  </si>
  <si>
    <t>723150315</t>
  </si>
  <si>
    <t>Potrubí ocelové hladké černé svařované D 108 x 4 mm</t>
  </si>
  <si>
    <t>Připojení na stávající potrubí DN100 : 2,4</t>
  </si>
  <si>
    <t>723150317</t>
  </si>
  <si>
    <t>Potrubí ocelové hladké černé svařované D 159 x 4,5 mm</t>
  </si>
  <si>
    <t>Akumulační kus plynu : 4,2</t>
  </si>
  <si>
    <t>31960108</t>
  </si>
  <si>
    <t>Dno klenuté elipsovité varné, DN150</t>
  </si>
  <si>
    <t>Ukončení akumulačního kusu plynu : 1+1</t>
  </si>
  <si>
    <t>Koleno 90° ocelové varné, S235, rozměr 48,3 x 2,6 mm</t>
  </si>
  <si>
    <t>Přípojky ke kotlům : 3*3</t>
  </si>
  <si>
    <t>31630552</t>
  </si>
  <si>
    <t>Koleno 90° ocelové varné, S235, rozměr 26,9 x 2,3 mm</t>
  </si>
  <si>
    <t>Odvzdušnění společná část : 2+2</t>
  </si>
  <si>
    <t>R73442113A</t>
  </si>
  <si>
    <t>Tlakoměr deformační 0-40 kPa D100 pro plyn se spodním napojením</t>
  </si>
  <si>
    <t>Přípojky ke kotlům : 1+1+1</t>
  </si>
  <si>
    <t>R723221304</t>
  </si>
  <si>
    <t>Kohout vzork G1/2 vniřní závit, zemní plyn</t>
  </si>
  <si>
    <t>Odvzdušnění u kotlů : 1+1+1</t>
  </si>
  <si>
    <t>723237213</t>
  </si>
  <si>
    <t>Kohout kulový, 2x vnitřní závit, zemní plyn DN 15</t>
  </si>
  <si>
    <t>Odvzdušnění : 3*3</t>
  </si>
  <si>
    <t>Pod manometr : 3</t>
  </si>
  <si>
    <t>723237214</t>
  </si>
  <si>
    <t>Kohout kulový, 2x vnitřní závit, zemní plyn DN 20</t>
  </si>
  <si>
    <t>Odvzdušnění akumulačního kusu : 1+1</t>
  </si>
  <si>
    <t>723237217</t>
  </si>
  <si>
    <t>Kohout kulový, 2x vnitřní závit, zemní plyn DN 40 mm</t>
  </si>
  <si>
    <t>Výměna stávajícího uzávěru DN40 přípojky kotlů : 1+1+1</t>
  </si>
  <si>
    <t>31941968</t>
  </si>
  <si>
    <t>Šroubení přímé litinové černé č. 331 s vnitřním a vnějším závitem, 1 1/2"</t>
  </si>
  <si>
    <t>Připojení kotlů : 1+1+1</t>
  </si>
  <si>
    <t>31941108</t>
  </si>
  <si>
    <t>Koleno 90° litinové černé jednoznačné č. 90 závitové 1 1/2"</t>
  </si>
  <si>
    <t>31941675</t>
  </si>
  <si>
    <t>Přechodka litinová černá redukovaná č. 241 závitová 1 1/4 x 1/2"</t>
  </si>
  <si>
    <t>RA3214122R00</t>
  </si>
  <si>
    <t>Armatura - bezpečnostní uzávěr plynu, DN80 přírubová, 230V bez proudu zavřen, PN16 (např.Armagas DN80-NT-B-PN16_Solo-R-230V)</t>
  </si>
  <si>
    <t>Bezpečnostní armatura plynu výměna za stávající, kus/kus : 1</t>
  </si>
  <si>
    <t>723239101</t>
  </si>
  <si>
    <t>Montáž plynovodních armatur, 2 závity, G 1/2</t>
  </si>
  <si>
    <t>Odkaz na mn. položky pořadí 120 : 12,00000</t>
  </si>
  <si>
    <t>723239102</t>
  </si>
  <si>
    <t>Montáž plynovodních armatur, 2 závity, G 3/4"</t>
  </si>
  <si>
    <t>Odkaz na mn. položky pořadí 121 : 2,00000</t>
  </si>
  <si>
    <t>723229102</t>
  </si>
  <si>
    <t>Montáž plynovodních armatur s 1závitem, G 1/2"</t>
  </si>
  <si>
    <t>Odkaz na mn. položky pořadí 119 : 3,00000</t>
  </si>
  <si>
    <t>Odkaz na mn. položky pořadí 118 : 3,00000</t>
  </si>
  <si>
    <t>723239105</t>
  </si>
  <si>
    <t>Montáž plynovodních armatur, 2 závity, G 6/4"</t>
  </si>
  <si>
    <t>Odkaz na mn. položky pořadí 122 : 3,00000</t>
  </si>
  <si>
    <t>Odkaz na mn. položky pořadí 123 : 3,00000</t>
  </si>
  <si>
    <t>723219104</t>
  </si>
  <si>
    <t>Montáž armatury přírubové plynovodní, DN 80 mm</t>
  </si>
  <si>
    <t>Odkaz na mn. položky pořadí 126 : 1,00000</t>
  </si>
  <si>
    <t>723190907</t>
  </si>
  <si>
    <t>Odvzdušnění a napuštění plynového potrubí</t>
  </si>
  <si>
    <t>Trasa od hlavního uzávěru kotelny : 22</t>
  </si>
  <si>
    <t>723190909</t>
  </si>
  <si>
    <t>Zkouška tlaková  plynového potrubí</t>
  </si>
  <si>
    <t>Komplet : 1</t>
  </si>
  <si>
    <t>998723101</t>
  </si>
  <si>
    <t>Přesun hmot pro vnitřní plynovod, výšky do 6 m</t>
  </si>
  <si>
    <t>POL7_1001</t>
  </si>
  <si>
    <t>R732500AS</t>
  </si>
  <si>
    <t>Cirkulační čerpadlo teplé vody, nerezové, závitové, vč. přípojného šroubení mosaz, prac.bod 45kPa, 0,4m3/h, DN25  (Grundfos Alpha2 typ 25-60 N), viz. pozice č.2.10, výkres č.101</t>
  </si>
  <si>
    <t xml:space="preserve">kus    </t>
  </si>
  <si>
    <t>Oběhové čerpadlo s elektronickou regulací, nerezové provedení pro cirkulaci teplé vody, PN10, závitové, pracovní bod 45kPa a 0,4m3/h, elmax. 34W, 0,04-0,32A, 230V, 50Hz, nastavení CP2 konstantní tlak, max. průtok 3,8m3/h, max. výtlak 6,10m, mosazné přípojné šroubení  DN25 (např.Grundfos Alpha2 typ 25-60N,180)</t>
  </si>
  <si>
    <t>Cirkulační čerpadlo : 1</t>
  </si>
  <si>
    <t>724153112</t>
  </si>
  <si>
    <t>Montáž čerpadla vodovodního cirkulačního závitového G 1"</t>
  </si>
  <si>
    <t>Odkaz na mn. položky pořadí 135 : 1,00000</t>
  </si>
  <si>
    <t>R732506AY</t>
  </si>
  <si>
    <t>Ponorné čerpadlo ponorné s vert.hladinovým spínačem, průtok 180L/min. nerezové, DN32 (Grundfos Unilift KP250-AV1), viz. pozice č.2.11, výkres č.101</t>
  </si>
  <si>
    <t>Celonerezové jednostupňové čerpadlo s polootevřeným oběžným kolem pro čerpání mírně znečištěné odpadní vody, vybavené vertikálním hladinovým spínačem, max.průtok 180l/min, max.výtlak 7,5m, výtlačné hrdlo DN32, ponorná konstrukce, oběžné kolo nerez, tělo čerpadla nerez, zapouzdřený 1-fázový motor s tepelnou a nadproudovou ochranou, integrovaný kondenzátor, 230V, 2,3A, P2_0,48kW, kabel 10 metrů, IP68 (např.Grundfos Unilift KP250-AV1, vertikální hladinový spínač)</t>
  </si>
  <si>
    <t>724161110</t>
  </si>
  <si>
    <t>Montáž čerpadla ponorného do studny nebo nádrže, výtlačný objem 10,0 m3/hod</t>
  </si>
  <si>
    <t>Čerpadlo v jímce : 1</t>
  </si>
  <si>
    <t>R7344406R</t>
  </si>
  <si>
    <t>Expanzní nádoba pro studenou vodu, vaková 25 litrů PN10, včetně držáku na stěnu s nerez. páskou viz. pozice č.2.8, výkres č.101</t>
  </si>
  <si>
    <t>Expanzní vaková nádoba pro studenou vodu určená k ohřevu teplé vody 25 litrů PN10 (např.Reflex DD25/10)</t>
  </si>
  <si>
    <t>Exp. nádoba studená voda : 1</t>
  </si>
  <si>
    <t>732339102</t>
  </si>
  <si>
    <t>Montáž nádoby expanzní tlakové 25 l</t>
  </si>
  <si>
    <t>Odkaz na mn. položky pořadí 139 : 1,00000</t>
  </si>
  <si>
    <t>R732-139 013</t>
  </si>
  <si>
    <t>Demineralizační kolona s náplní, s konduktometrem, směš.ventilem pro nastavení  el.vodivosti, s měřením el.vodivosti, dodávka, montáž, přípojení DN20, pozice č.2.4, výkres č.101</t>
  </si>
  <si>
    <t>Demineralizační kolona s náplní, s měřením elektrické vodivosti (napájení baterie), průtok min. 0,4m3/h, konduktometr KM15, membránový ventil, obtok a uzavírací armatury, potrubní ochoz s uzávěrem, přesné nastavení poměru demineralizace (např.Aquaproduct DKM39 s náplní)</t>
  </si>
  <si>
    <t>Úprava doplňované vody : 1</t>
  </si>
  <si>
    <t>R732-139 015</t>
  </si>
  <si>
    <t>Dávkování inhibitoru dávkovací blok na rámu, nádoba na chemikálie, dávkovací čepadlo, armatury dodávka, montáž, připojení DN20, pozice č.2.5, výkres č.101</t>
  </si>
  <si>
    <t>Dávkovací blok inhibitoru doplňované topné vody, komponenty osazeny na nosném rámu, vodoměr s impulzním výstupem, 1x elektromagnet. dávkovací čerpadlo, vstřikovací kus se zpětným ventilem, zásobní Pe nádrž 50 litrů na chemikálie se sacím košem a sondou hlídání hladiny, propojovací hadice, připojení DN20 (např.Aquaproduct DB3/4")</t>
  </si>
  <si>
    <t>Doplňování, úprava vody, dávkování inhibitoru : 1</t>
  </si>
  <si>
    <t>Plyn : 3+2</t>
  </si>
  <si>
    <t>Odkaz na mn. položky pořadí 153 : 2,00000</t>
  </si>
  <si>
    <t>Odkaz na mn. položky pořadí 156 : 6,00000</t>
  </si>
  <si>
    <t>Odkaz na mn. položky pořadí 154 : 1,00000</t>
  </si>
  <si>
    <t>Odkaz na mn. položky pořadí 157 : 1,00000</t>
  </si>
  <si>
    <t>734209104</t>
  </si>
  <si>
    <t>Montáž armatur závitových,s 1závitem, G 3/4</t>
  </si>
  <si>
    <t>Odkaz na mn. položky pořadí 155 : 1,00000</t>
  </si>
  <si>
    <t>Odkaz na mn. položky pořadí 169 : 1,00000</t>
  </si>
  <si>
    <t>Odkaz na mn. položky pořadí 166 : 2,00000</t>
  </si>
  <si>
    <t>Odkaz na mn. položky pořadí 170 : 1,00000</t>
  </si>
  <si>
    <t>Odkaz na mn. položky pořadí 171 : 1,00000</t>
  </si>
  <si>
    <t>Odkaz na mn. položky pořadí 165 : 6,00000</t>
  </si>
  <si>
    <t>Odkaz na mn. položky pořadí 160 : 6,00000</t>
  </si>
  <si>
    <t>Odkaz na mn. položky pořadí 158 : 1,00000</t>
  </si>
  <si>
    <t>Odkaz na mn. položky pořadí 163 : 1,00000</t>
  </si>
  <si>
    <t>Odkaz na mn. položky pořadí 159 : 1,00000</t>
  </si>
  <si>
    <t>Odkaz na mn. položky pořadí 164 : 1,00000</t>
  </si>
  <si>
    <t>722269112</t>
  </si>
  <si>
    <t>Montáž vodoměru závitového G3/4"</t>
  </si>
  <si>
    <t>Odkaz na mn. položky pořadí 172 : 2,00000</t>
  </si>
  <si>
    <t>734429101</t>
  </si>
  <si>
    <t>Montáž tlakoměru deformačního 0-1 MPa včetně dodávky tlakoměr</t>
  </si>
  <si>
    <t>Studená voda ohřev TV : 1</t>
  </si>
  <si>
    <t>Studená voda doplňování : 1</t>
  </si>
  <si>
    <t>38832105</t>
  </si>
  <si>
    <t>Teploměr axiální IVAR.TP 120A, D80, L = 50 mm</t>
  </si>
  <si>
    <t>Teploměr cirkulace teplé vody : 1</t>
  </si>
  <si>
    <t>Pod manometr st.vody : 1</t>
  </si>
  <si>
    <t>St.voda, cirk, ohřívač, teplá voda : 5</t>
  </si>
  <si>
    <t>55111380</t>
  </si>
  <si>
    <t>Kohout kulový zahradní KE-233 páka DN 15</t>
  </si>
  <si>
    <t>Výtokový kohout pro napojení na hadici před sesatvu doplňování : 1</t>
  </si>
  <si>
    <t>551100304</t>
  </si>
  <si>
    <t>Filtr závitový mosaz PN 20 FF 1"</t>
  </si>
  <si>
    <t>Cirkulace : 1</t>
  </si>
  <si>
    <t>Filtr závitov mosaz PN 20 FF 1 1/2"</t>
  </si>
  <si>
    <t>Studená voda : 1</t>
  </si>
  <si>
    <t>55113433.A</t>
  </si>
  <si>
    <t>Kohout kulový 3/4"  plnoprůt. páčka</t>
  </si>
  <si>
    <t>Doplňování : 6</t>
  </si>
  <si>
    <t>55113434.A</t>
  </si>
  <si>
    <t xml:space="preserve">Kohout kulový 1" plnoprůt. páčka </t>
  </si>
  <si>
    <t>Napojení expanze : 1</t>
  </si>
  <si>
    <t>Kohout kulový 1 1/2" plnoprůt. páčka</t>
  </si>
  <si>
    <t>Teplá voda : 1</t>
  </si>
  <si>
    <t>551135723</t>
  </si>
  <si>
    <t>Ventil zpětný 1" celomosazný</t>
  </si>
  <si>
    <t>Ventil zpětný 1 1/2"  celomosazný</t>
  </si>
  <si>
    <t>5512001432</t>
  </si>
  <si>
    <t>Šroubení topenářské přímé ploché mosazné 3/4"</t>
  </si>
  <si>
    <t>Napojení cirkulace : 1</t>
  </si>
  <si>
    <t>Napojení exp.nádrže : 1</t>
  </si>
  <si>
    <t>Sestava doplňování : 4</t>
  </si>
  <si>
    <t>5512001431</t>
  </si>
  <si>
    <t>Šroubení topenářské přímé ploché 1/2"</t>
  </si>
  <si>
    <t>Sestava doplňování dopojení elektromagnetického ventilu : 1+1</t>
  </si>
  <si>
    <t>5512001434</t>
  </si>
  <si>
    <t>Šroubení topenářské přímé ploché 1 1/4"</t>
  </si>
  <si>
    <t>Napojení ohřívače TV studená a teplá voda : 2</t>
  </si>
  <si>
    <t>551200353</t>
  </si>
  <si>
    <t>Ventil pojistný studené vody DN20/25, 8 bar, pro systémy TV (např.Duco DN20/25, 8bar, voda), pozice č.2.7, výkres č.101</t>
  </si>
  <si>
    <t>Pojistný ventil studené vody, DN20, Potv 800 kPa, pro systémy teplé vody dle EN1491 (např.Duco 8bar, DN20/25 pro systémy TV)</t>
  </si>
  <si>
    <t>Pojistný ventil studené vody ohřevu TV : 1</t>
  </si>
  <si>
    <t>R1513731AA</t>
  </si>
  <si>
    <t>Elektromagnetický ventil dopouštění, cívka 230V, bez proudu zavřeno, mosaz šroubení DN15 (např.Danfoss EV220B) pozice č.2.3, výkres č.101</t>
  </si>
  <si>
    <t>Elektromagnetický ventil topné vody až +110°C, PN16, elektro cívka 230V, bez proudu zavřeno (např.Danfoss EV220B), přípojné šroubení mosaz DN15</t>
  </si>
  <si>
    <t>Doplňování solenoid : 1</t>
  </si>
  <si>
    <t>R286reg_vent</t>
  </si>
  <si>
    <t>Filtr studené vody s vestavěným redukčním ventilem, DN20 mosaz, PN16, nastavení na 4bar (např.Honeywell FK06-3/4AA), pozice č.2.1, výkres č.101</t>
  </si>
  <si>
    <t>Vodní filtr pro studenou vodu s vestavěným redukčním ventilem, přípojné šroubení mosazné, doplnit manometr (0-10Bar), nastavení na 4bar, filtrační vložka 100µm, PN16, 40°C (např.Honeywell FK06-3/4AA)</t>
  </si>
  <si>
    <t>St.voda doplňování filtr s integrovaným regulátorem tlaku DN20 : 1</t>
  </si>
  <si>
    <t>R287odd_vent</t>
  </si>
  <si>
    <t>Potrubní oddělovač mosaz DN20, pro pitnou vodu třída 4, PN10, až 64°C, přípojné šroubení mosaz (např.Honeywell BA295S), pozice č.2.2, výkres č.101</t>
  </si>
  <si>
    <t>Potrubní oddělovač mosazný pro pitnou vodu třída 4, dle ČSN EN1717, přípojné šroubení DN20 mosaz, 64°C, PN10, odvod D50 (např.Honeywell BA295S)</t>
  </si>
  <si>
    <t>Potrubní oddělovač, doplňování topné vody : 1</t>
  </si>
  <si>
    <t>388218011</t>
  </si>
  <si>
    <t>Vodoměr impulzní - závitový - 3/4"  mokroběžný vícevtokový DN20, mosazné přípojné šroubení viz. pozice č.2.6, výkres č.101</t>
  </si>
  <si>
    <t>Vodoměr studené vody vícevtokový, mokroběžný, DN20, Qn2,5m3/h, přípojné mosazné šroubení, s impulzním výstupem (1L/imp.) pro přenos dat, délka 190mm, max.průtok 5m3/h</t>
  </si>
  <si>
    <t>Vodoměr studené vody ohřevu TV : 1</t>
  </si>
  <si>
    <t>Vodoměr studené vody pro doplňování : 1</t>
  </si>
  <si>
    <t>R186891T10</t>
  </si>
  <si>
    <t>Montáž kovových atypických konstrukcí kus, do 10 kg</t>
  </si>
  <si>
    <t>Z 1,750 uložení potrubí :  0,22*5*2,28</t>
  </si>
  <si>
    <t>42320652</t>
  </si>
  <si>
    <t>Objímka kovová kruhová s vložkou DN100</t>
  </si>
  <si>
    <t>Ukotvení potrubí plynu DN100 : 1</t>
  </si>
  <si>
    <t>42320658</t>
  </si>
  <si>
    <t>Objímka kovová kruhová s vložkou DN150</t>
  </si>
  <si>
    <t>Ukotvení potrubí plynu DN150 : 1+1</t>
  </si>
  <si>
    <t>998767101R00</t>
  </si>
  <si>
    <t>R-položka</t>
  </si>
  <si>
    <t>POL12_1</t>
  </si>
  <si>
    <t>Kovové konstrukce : 0,2</t>
  </si>
  <si>
    <t>D22/2,6 : PI*0,022*6</t>
  </si>
  <si>
    <t>D28/2,6 : PI*0,028*8</t>
  </si>
  <si>
    <t>D44,5/2,6 : PI*0,0445*6,5</t>
  </si>
  <si>
    <t>D108/4,0 : PI*0,108*2,4</t>
  </si>
  <si>
    <t>D159/4,5 a konce : PI*0,159*4,5</t>
  </si>
  <si>
    <t>Odkaz na mn. položky pořadí 110 : 6,90000</t>
  </si>
  <si>
    <t>Odkaz na mn. položky pořadí 111 : 8,00000</t>
  </si>
  <si>
    <t>Odkaz na mn. položky pořadí 112 : 6,50000</t>
  </si>
  <si>
    <t>Odkaz na mn. položky pořadí 113 : 2,40000</t>
  </si>
  <si>
    <t>Odkaz na mn. položky pořadí 114 : 4,20000</t>
  </si>
  <si>
    <t>Zkoušky a revize, připojení plynového spotřebiče, G revize, revizní kniha plynovodu</t>
  </si>
  <si>
    <t>R357100001</t>
  </si>
  <si>
    <t>Rozvaděčová skříň oceloplechová 800x1000x300 vč. montážního panelu</t>
  </si>
  <si>
    <t>R35811001</t>
  </si>
  <si>
    <t>Vačkový spínač 32A/3p</t>
  </si>
  <si>
    <t>R35800001</t>
  </si>
  <si>
    <t>Svodič přepětí 3-pólový 275V, typ SPD2, pro síť TN-C</t>
  </si>
  <si>
    <t>R35800002</t>
  </si>
  <si>
    <t>1-fázový svodič s VF filtrem pro síť TN-S 230 V, typ 'D', 10A</t>
  </si>
  <si>
    <t>R35800003</t>
  </si>
  <si>
    <t>Ústředna plynu na DIN lištu pro připojení až 5ti dvoustupňových detektorů CH4, CO, napájení 230V, výstup 2x kontakt (např.NZ22, JTO)</t>
  </si>
  <si>
    <t>R2207116022</t>
  </si>
  <si>
    <t>5-ti portový průmyslový datový switch, neříditelný, napájení 24VDC, uchycení na DIN lištu</t>
  </si>
  <si>
    <t>R37421101</t>
  </si>
  <si>
    <t>Bezpečnostní transformátor 230V/24V AC, 125VA</t>
  </si>
  <si>
    <t>R56146001</t>
  </si>
  <si>
    <t>Stabilizovaný zdroj 230V / 24VDC, 2,5A</t>
  </si>
  <si>
    <t>R35822001</t>
  </si>
  <si>
    <t>Jistič jednopólový 6A/6kA, char.B</t>
  </si>
  <si>
    <t>R35822002</t>
  </si>
  <si>
    <t>Jistič jednopólový 6A/6kA, char.C</t>
  </si>
  <si>
    <t>R35822003</t>
  </si>
  <si>
    <t>Jistič jednopólový 6A/10kA, char.B</t>
  </si>
  <si>
    <t>R35822004</t>
  </si>
  <si>
    <t>Jistič jednopólový 6A/10kA, char.C</t>
  </si>
  <si>
    <t>R35822005</t>
  </si>
  <si>
    <t>Jistič třípólový 2A/6kA, char.B</t>
  </si>
  <si>
    <t>R35822006</t>
  </si>
  <si>
    <t>Jistič třípólový 25A/10kA, char.C</t>
  </si>
  <si>
    <t>R35822007</t>
  </si>
  <si>
    <t>Jistič třípólový 20A/10kA, char.C</t>
  </si>
  <si>
    <t>R35822008</t>
  </si>
  <si>
    <t>Jistič s proudovým chráničem 10A/2-pólový, char. C, reziduální proud 30mA, 10 kA, typ AC</t>
  </si>
  <si>
    <t>R35822009</t>
  </si>
  <si>
    <t>Jistič s proudovým chráničem 6A/2-pólový, char. B, reziduální proud 30mA, 10 kA, typ AC</t>
  </si>
  <si>
    <t>R35822010</t>
  </si>
  <si>
    <t>Pomocný kontakt jističe 1x spínací, 1x rozpínací 230V/2A</t>
  </si>
  <si>
    <t>R35822011</t>
  </si>
  <si>
    <t>Vypínací cívka jističe 230V AC, napěťová</t>
  </si>
  <si>
    <t>R345234301</t>
  </si>
  <si>
    <t>Pojistková svorka včetně pojistky 250V/ do 6,3A</t>
  </si>
  <si>
    <t>R35821001</t>
  </si>
  <si>
    <t>Ministykač čtyřpólový 9A, AC3 24VDC 4kW, cívka 24 V DC</t>
  </si>
  <si>
    <t>R35821002</t>
  </si>
  <si>
    <t>Instalační stykač dvoupólový 20A, AC3 230V 1,3kW, cívka 24 V DC</t>
  </si>
  <si>
    <t>R35821003</t>
  </si>
  <si>
    <t>Relé XT, 2pól/8A, 24VDC+LED, 5mm, ovl. páčka, vč. patice a popisky</t>
  </si>
  <si>
    <t>R35821004</t>
  </si>
  <si>
    <t>Relé XT, 2pól/8A, 230VAC+LED, 5mm, ovl. Páčka, vč. patice a popisky</t>
  </si>
  <si>
    <t>R35821005</t>
  </si>
  <si>
    <t>Relé PT, 4pól/6A, 24VDC+LED, ovl. páčka, vč. patice a popisky</t>
  </si>
  <si>
    <t>R35822012</t>
  </si>
  <si>
    <t>Fázové monitorovací relé, 1x přepínací kontakt</t>
  </si>
  <si>
    <t>R35824001</t>
  </si>
  <si>
    <t>Signálka d=22 mm, 230V AC bílá</t>
  </si>
  <si>
    <t>R35824002</t>
  </si>
  <si>
    <t>Signálka d=22 mm, 24V DC/AC žlutá</t>
  </si>
  <si>
    <t>R35824003</t>
  </si>
  <si>
    <t>Akustická signálka, d=22 mm, 95 dB, stálý tón, 24VAC/DC</t>
  </si>
  <si>
    <t>R35813401</t>
  </si>
  <si>
    <t>Plastový ovladač pom. obvodů, třípolohový d=22 mm, černý</t>
  </si>
  <si>
    <t>R35813402</t>
  </si>
  <si>
    <t>Plastový ovladač pom. obvodů, dvoupolohový d=22 mm, černá</t>
  </si>
  <si>
    <t>R35813403</t>
  </si>
  <si>
    <t>Plastový ovladač pom. obvodů, stiskací d=22 mm, černá</t>
  </si>
  <si>
    <t>R35813404</t>
  </si>
  <si>
    <t>Plastový ovladač pom. obvodů, stiskací d=40 mm, červená, s aretací</t>
  </si>
  <si>
    <t>R35814001</t>
  </si>
  <si>
    <t>Spínací jednotka  230V/1,2A AC</t>
  </si>
  <si>
    <t>R35814002</t>
  </si>
  <si>
    <t>Spojovací díl plast. ovladačů</t>
  </si>
  <si>
    <t>R34551001</t>
  </si>
  <si>
    <t>Zásuvka 230V/16A na DIN lištu</t>
  </si>
  <si>
    <t>R34551002</t>
  </si>
  <si>
    <t>Svítidlo do rozvaděče 230V / 4W, se spínačem</t>
  </si>
  <si>
    <t>R34561002</t>
  </si>
  <si>
    <t>Řadové svorky 10 mm2  šedé</t>
  </si>
  <si>
    <t>R34561003</t>
  </si>
  <si>
    <t>Řadové svorky 10 mm2  zelenožluté</t>
  </si>
  <si>
    <t>R34581004</t>
  </si>
  <si>
    <t>Řadové svorky 2,5 mm2  šedé</t>
  </si>
  <si>
    <t>R34591005</t>
  </si>
  <si>
    <t>Řadové svorky 2,5 mm2  modré</t>
  </si>
  <si>
    <t>R34601006</t>
  </si>
  <si>
    <t>Řadové svorky 4 mm2  zelenožluté</t>
  </si>
  <si>
    <t>R34572251</t>
  </si>
  <si>
    <t>Lišta nosná kovová elektroinst. DIN TS 35 holá</t>
  </si>
  <si>
    <t>R34561004</t>
  </si>
  <si>
    <t>Koncová deska šedá pro svorky</t>
  </si>
  <si>
    <t>R34511012</t>
  </si>
  <si>
    <t>Přepážka svorková šedá</t>
  </si>
  <si>
    <t>R34512002</t>
  </si>
  <si>
    <t>Koncová svěrka na lištu DIN</t>
  </si>
  <si>
    <t>R55347392</t>
  </si>
  <si>
    <t>Kabelový žlab 40x60, délka 2m</t>
  </si>
  <si>
    <t>R5534738</t>
  </si>
  <si>
    <t>Kabelový žlab 25x60, délka 2m</t>
  </si>
  <si>
    <t>R3454752</t>
  </si>
  <si>
    <t>Rozbočovací N můstek, 15 svorek, vč. plast. držáku na DIN lištu</t>
  </si>
  <si>
    <t>R3454753</t>
  </si>
  <si>
    <t>Rozbočovací PE můstek, 15 svorek, vč. plast. držáku na DIN lištu</t>
  </si>
  <si>
    <t>R3457201</t>
  </si>
  <si>
    <t>Kabelová vývodka s maticí do Pg21</t>
  </si>
  <si>
    <t>R3456252</t>
  </si>
  <si>
    <t>Vodiče pro zapojení rozváděče (dle schéma zapojení)</t>
  </si>
  <si>
    <t>ses</t>
  </si>
  <si>
    <t>R3456182</t>
  </si>
  <si>
    <t>Ostatní materiál (Bezpečnostní tabulka, výrobní štítek, štítek "Pod napětím) + spojovací materiál</t>
  </si>
  <si>
    <t>R3456183</t>
  </si>
  <si>
    <t>Montáž a zapojení přístrojů v rozvaděči dle náplně</t>
  </si>
  <si>
    <t>R3456191</t>
  </si>
  <si>
    <t>Komplexní zkoušky a měření v rozvaděči (1x kusová zkouška)</t>
  </si>
  <si>
    <t>R405113011</t>
  </si>
  <si>
    <t>Snímač teploty venkovní  Ni1000/6180ppm, -30/+100°C, se zákryte (např.NS111B, Sensit)</t>
  </si>
  <si>
    <t>R405113012</t>
  </si>
  <si>
    <t>Snímač teploty prostorový  Ni1000/6180ppm, -30/+100°C (např.NS101, Sensit)</t>
  </si>
  <si>
    <t>R405113013</t>
  </si>
  <si>
    <t>Snímač teploty jímkový Ni1000/6180ppm, -30°C/+150°C, l = 120 mm + jímka nerez vč. návarku (např.NS121, Sensit)</t>
  </si>
  <si>
    <t>R405113014</t>
  </si>
  <si>
    <t>Snímač teploty příložný Ni1000/6180ppm, -30°C/+150°C (např.NS141 Sensit)</t>
  </si>
  <si>
    <t>R405113015</t>
  </si>
  <si>
    <t>Snímač teploty kabelový Ni1000/6180ppm, -30°C/+80°C, L=100 mm, kabel 2m (např.TG8, Sensit)</t>
  </si>
  <si>
    <t>R405113018</t>
  </si>
  <si>
    <t>Termostat kapilárový 40-120°C, jímka L=100mm, návarek G1/2" (např.RAK-TW.1200B, Sensit)</t>
  </si>
  <si>
    <t>R405113019</t>
  </si>
  <si>
    <t>Termostat kapilárový 15-95°C, příložný (např.RAK-TW.1000B)</t>
  </si>
  <si>
    <t>R405113020</t>
  </si>
  <si>
    <t>Termostat prostorový 20-60°C (např.KP77, Danfoss)</t>
  </si>
  <si>
    <t>R405113038</t>
  </si>
  <si>
    <t>Snímač tlaku 0-6 bar / 4-20 mA, 2-vodič zapojení vč. návarku a manom.ventilu (např.MBS3000, Danfoss)</t>
  </si>
  <si>
    <t>R405113039</t>
  </si>
  <si>
    <t>Presostat -0,2 až 7,5 bar, připojení G1/4 (např.KP35, Danfoss)</t>
  </si>
  <si>
    <t>R405113017</t>
  </si>
  <si>
    <t>Sonda pro hlídač hladiny (kontakt) (např.HHK-96-S, Eleco)</t>
  </si>
  <si>
    <t>Snímač výskytu plynu CH4 dvoustupňový , napájení 12VDC (např.GI30WN, JTO)</t>
  </si>
  <si>
    <t>POL12_0</t>
  </si>
  <si>
    <t>Snímač výskytu plynu CO dvoustupňový , napájení 12VDC (např.GIC40N, JTO)</t>
  </si>
  <si>
    <t>R35813802</t>
  </si>
  <si>
    <t>Zásuvka 230V/16A na povrch, krytí IP44 pro připojení technologie</t>
  </si>
  <si>
    <t>R35813803</t>
  </si>
  <si>
    <t>Krabice elektroinstalační plastová, krytí IP44 včetně připojovacích svorek</t>
  </si>
  <si>
    <t>R360410017</t>
  </si>
  <si>
    <t>Mtz snímače teploty venkovní</t>
  </si>
  <si>
    <t>R360410018</t>
  </si>
  <si>
    <t>Mtz snímače teploty prostorový</t>
  </si>
  <si>
    <t>R360410019</t>
  </si>
  <si>
    <t>Mtz snímače teploty do potrubí jímkový / příložný</t>
  </si>
  <si>
    <t>R360410020</t>
  </si>
  <si>
    <t>Mtz jímky</t>
  </si>
  <si>
    <t>R361410051</t>
  </si>
  <si>
    <t>Montáž regulátoru teploty typ 61 126 kapilárový</t>
  </si>
  <si>
    <t>R361410052</t>
  </si>
  <si>
    <t>Montáž regulátoru teploty prostorový</t>
  </si>
  <si>
    <t>R361410053</t>
  </si>
  <si>
    <t>Montáž regulátoru tlaku</t>
  </si>
  <si>
    <t>R360410081</t>
  </si>
  <si>
    <t>Mtz snimace tl. 114 57</t>
  </si>
  <si>
    <t>R360410082</t>
  </si>
  <si>
    <t>Mtz detektoru</t>
  </si>
  <si>
    <t>R360410083</t>
  </si>
  <si>
    <t>Mtz snimace hladiny</t>
  </si>
  <si>
    <t>R360430021</t>
  </si>
  <si>
    <t>Připojení - regulační 3-cestný ventil + servopohon</t>
  </si>
  <si>
    <t>R360430022</t>
  </si>
  <si>
    <t>Připojení - regulační 2-cestný ventil + servopohon</t>
  </si>
  <si>
    <t>R360430023</t>
  </si>
  <si>
    <t>Připojení - monitoring pomocný spínač ventilu</t>
  </si>
  <si>
    <t>R360522101</t>
  </si>
  <si>
    <t>Připojení čerpadla 1 fáz.</t>
  </si>
  <si>
    <t>R360522102</t>
  </si>
  <si>
    <t>Připojení vodoměru impulsního</t>
  </si>
  <si>
    <t>R361410312</t>
  </si>
  <si>
    <t>Připojení - hlavní uzávěr plynu</t>
  </si>
  <si>
    <t>R361410313</t>
  </si>
  <si>
    <t>Připojení interface modulu kotlů včetně jednotky RVS</t>
  </si>
  <si>
    <t>R361410314</t>
  </si>
  <si>
    <t>Připojení požadavku na topnou vodu - MaR VZT jednotka</t>
  </si>
  <si>
    <t>R361410315</t>
  </si>
  <si>
    <t>Mtz svorková krabice malá IP44 nástěnná vč. zapojení pro připojení ventilů, snímačů, apod.</t>
  </si>
  <si>
    <t>R34111036</t>
  </si>
  <si>
    <t>Kabel silový s Cu jádrem 750 V CYKY 4 x 6 mm2</t>
  </si>
  <si>
    <t>R34111037</t>
  </si>
  <si>
    <t>Kabel silový s Cu jádrem 750 V CYKY 5 x 2,5 mm2</t>
  </si>
  <si>
    <t>R34111031</t>
  </si>
  <si>
    <t>Kabel silový s Cu jádrem 750 V CYKY 4 x 1,5 mm2</t>
  </si>
  <si>
    <t>R34111030</t>
  </si>
  <si>
    <t>Kabel silový s Cu jádrem 750 V CYKY 3 x 1,5 mm2</t>
  </si>
  <si>
    <t>R34111029</t>
  </si>
  <si>
    <t>Kabel silový s Cu jádrem 750 V CYKY 2 x 1,5 mm2</t>
  </si>
  <si>
    <t>R34140966</t>
  </si>
  <si>
    <t>Vodič silový CY zelenožlutý 6,00 mm2 - drát</t>
  </si>
  <si>
    <t>R34121550</t>
  </si>
  <si>
    <t>Kabel sdělovací s Cu jádrem JY(st)Y 1 x 2 x 0,8 mm</t>
  </si>
  <si>
    <t>R34121554</t>
  </si>
  <si>
    <t>Kabel sdělovací s Cu jádrem JY(st)Y 2 x 2 x 0,8 mm</t>
  </si>
  <si>
    <t>R34121555</t>
  </si>
  <si>
    <t>Kabel sdělovací s Cu jádrem JY(st)Y 4 x 2 x 0,8 mm</t>
  </si>
  <si>
    <t>R35441012</t>
  </si>
  <si>
    <t>Ekvipotenciální přípojnice  ( 1x 1ks )</t>
  </si>
  <si>
    <t>R345711592</t>
  </si>
  <si>
    <t>Trubka elektroinst. ohebná Monoflex 1425</t>
  </si>
  <si>
    <t>R345711593</t>
  </si>
  <si>
    <t>Trubka elektroinst. ohebná Monoflex 1420</t>
  </si>
  <si>
    <t>R35441014</t>
  </si>
  <si>
    <t>Elektroinst. trubka plastová tuhá pr. 25 mm, vč. držáků a koncovek</t>
  </si>
  <si>
    <t>R35441015</t>
  </si>
  <si>
    <t>Elektroinst. trubka plastová tuhá pr. 32 mm, vč. držáků a koncovek</t>
  </si>
  <si>
    <t>R35441016</t>
  </si>
  <si>
    <t>Lišta hranatá LHD 20x20, délka 2m</t>
  </si>
  <si>
    <t>Kabelový žlab drátěný, 2m, 150x50 vč. spojovacího materiálu</t>
  </si>
  <si>
    <t>R55347393</t>
  </si>
  <si>
    <t>Kabelový žlab drátěný, 2m, 100x50 vč. spojovacího materiálu</t>
  </si>
  <si>
    <t>R55347394</t>
  </si>
  <si>
    <t>Kabelový žlab drátěný, 2m, 50x50 vč. spojovacího materiálu</t>
  </si>
  <si>
    <t>R55347399</t>
  </si>
  <si>
    <t>Nosník kabelového žlabu 150</t>
  </si>
  <si>
    <t>R55347400</t>
  </si>
  <si>
    <t>Nosník kabelového žlabu 100</t>
  </si>
  <si>
    <t>R55347401</t>
  </si>
  <si>
    <t>Držák rozvodných krabic</t>
  </si>
  <si>
    <t>R55347402</t>
  </si>
  <si>
    <t>Stoupačkový držák kabelového žlabu</t>
  </si>
  <si>
    <t>R55347403</t>
  </si>
  <si>
    <t>Stojna prostorová kabelového žlabu 100/150</t>
  </si>
  <si>
    <t>Podpěra kabelového žlabu : 10</t>
  </si>
  <si>
    <t>R34824224</t>
  </si>
  <si>
    <t xml:space="preserve">Svítidlo zářivkové LED stropní řadové, IP65, průmyslové, hermetické (např.T8, 2x120cm, 2x18W, 4000K, 2x1600lm)  </t>
  </si>
  <si>
    <t>Výměna stávající : 4</t>
  </si>
  <si>
    <t>Nové : 4+2</t>
  </si>
  <si>
    <t>R34824225</t>
  </si>
  <si>
    <t>Ovladač pomocných obvodů - 1 tlačítkový</t>
  </si>
  <si>
    <t>Zásuvková rozvodnice s jištěním, vývody 2x16A/5p, 2x16A/3p včetně proudového chrániče</t>
  </si>
  <si>
    <t>R55443968</t>
  </si>
  <si>
    <t>Podružný drobný materiál pro montáž a uchycení (do 30% montážního materiálu)</t>
  </si>
  <si>
    <t>R210810016</t>
  </si>
  <si>
    <t>Kabel CYKY-m 750 V 4 x 6 mm2 volně uložený</t>
  </si>
  <si>
    <t>R210810017</t>
  </si>
  <si>
    <t>Kabel CYKY-m 750 V 5 x 2,5 mm2 volně uložený</t>
  </si>
  <si>
    <t>R210810006</t>
  </si>
  <si>
    <t>Kabel CYKY-m 750 V 4 x 1,5 mm2 volně uložený</t>
  </si>
  <si>
    <t>R210810005</t>
  </si>
  <si>
    <t>Kabel CYKY-m 750 V 3 x 1,5 mm2 volně uložený</t>
  </si>
  <si>
    <t>R210810004</t>
  </si>
  <si>
    <t>Kabel CYKY-m 750 V 2 x 1,5 mm2 volně uložený</t>
  </si>
  <si>
    <t>R210800527</t>
  </si>
  <si>
    <t>Vodič nn a vn CY 6 mm2 uložený volně</t>
  </si>
  <si>
    <t>R210860201</t>
  </si>
  <si>
    <t>Kabel speciální JYTY s Al 2 x 1 mm volně uložený</t>
  </si>
  <si>
    <t>R210860202</t>
  </si>
  <si>
    <t>Kabel speciální JYTY s Al 4 x 1 mm volně uložený</t>
  </si>
  <si>
    <t>R210860203</t>
  </si>
  <si>
    <t>Kabel speciální JYTY s Al 7 x 1 mm volně uložený</t>
  </si>
  <si>
    <t>R210100002</t>
  </si>
  <si>
    <t>Ukončení vodičů v rozvaděči + zapojení do 6 mm2</t>
  </si>
  <si>
    <t>R210100001</t>
  </si>
  <si>
    <t>Ukončení vodičů v rozvaděči + zapojení do 2,5 mm2</t>
  </si>
  <si>
    <t>R210100301</t>
  </si>
  <si>
    <t>Příplatek za ukončení stínění kabelů+zapojení</t>
  </si>
  <si>
    <t>R210010002</t>
  </si>
  <si>
    <t>Trubka ohebná pod omítku, typ 20 mm</t>
  </si>
  <si>
    <t>R210010003</t>
  </si>
  <si>
    <t>Trubka ohebná pod omítku, typ 25 mm</t>
  </si>
  <si>
    <t>R222260573</t>
  </si>
  <si>
    <t>Trubka plast. tuhá 25 na příchytkách vč.příchytek</t>
  </si>
  <si>
    <t>R222260574</t>
  </si>
  <si>
    <t>Trubka plast. tuhá 32 na příchytkách vč.příchytek</t>
  </si>
  <si>
    <t>R222260603</t>
  </si>
  <si>
    <t>Lišta vkládací 20x20, na úchyt.body, zavíčkování</t>
  </si>
  <si>
    <t>R210020304</t>
  </si>
  <si>
    <t>Žlab kabelový Mars s přísluš., 125/50 mm bez víka</t>
  </si>
  <si>
    <t>R210020302</t>
  </si>
  <si>
    <t>Žlab kabelový Mars s přísluš., 62/50 mm bez víka</t>
  </si>
  <si>
    <t>R210020309</t>
  </si>
  <si>
    <t>Nosník kabelového žlabu</t>
  </si>
  <si>
    <t>R210020310</t>
  </si>
  <si>
    <t>R210020312</t>
  </si>
  <si>
    <t>Stupačkový držák kabelového žlabu</t>
  </si>
  <si>
    <t>Montáž rozvaděč do 30kg nástěnný</t>
  </si>
  <si>
    <t>Montáž rozvodnice zásuvkové</t>
  </si>
  <si>
    <t>R460680021</t>
  </si>
  <si>
    <t>Průraz zdivem v cihlové zdi tloušťky 15 cm</t>
  </si>
  <si>
    <t>R460680022</t>
  </si>
  <si>
    <t>Průraz zdivem v cihlové zdi tloušťky 30 cm</t>
  </si>
  <si>
    <t>Zásuvka domovní v krabici - provedení 2P+PE</t>
  </si>
  <si>
    <t>R210201039</t>
  </si>
  <si>
    <t>Svítidlo zářivkové LED, stropní řadové IP65, výměna za stávající a doplnění</t>
  </si>
  <si>
    <t>R11520003</t>
  </si>
  <si>
    <t>Ostatní montáže MaR nespecifikované</t>
  </si>
  <si>
    <t>R11520001</t>
  </si>
  <si>
    <t>Demontáže - stávajících kabelů</t>
  </si>
  <si>
    <t>R11520002</t>
  </si>
  <si>
    <t>Demontáže - stávající kabelové trasy (žlaby, lišty)</t>
  </si>
  <si>
    <t>Demontáže - el. odpojení stávajících technologií  (3x kotlová jednotka, 5x čerpadlo, 4x mix a další)</t>
  </si>
  <si>
    <t>hod</t>
  </si>
  <si>
    <t>R11520004</t>
  </si>
  <si>
    <t>Demontáže - el. odpojení stávajících technologií  (VZT odtah kotelny)</t>
  </si>
  <si>
    <t>R11520005</t>
  </si>
  <si>
    <t>Demontáže - el. odpojení + demontáž stávajících svítidel</t>
  </si>
  <si>
    <t>R11520006</t>
  </si>
  <si>
    <t>Demontáže - likvidace demontovaného materiálu</t>
  </si>
  <si>
    <t>R21019001</t>
  </si>
  <si>
    <t>Naprogramování libovolného I/O bodu DDC regulátoru  vč.oživení, zprovoznění se základním nastavením, parametrů</t>
  </si>
  <si>
    <t>R21019002</t>
  </si>
  <si>
    <t>Naprogramování kaskádové řízení kotlů v DDC regulátoru - řízení dle požadovaného výkonu, střídání priorit, střídání dle vytíženosti</t>
  </si>
  <si>
    <t>Volně programovatelný CPU řídící systém 8DI, 8DO, 8AI, 4AO, RS232, RS485, Ethernet, webserver (např.AMiNi5, Amit)</t>
  </si>
  <si>
    <t>R2207116023</t>
  </si>
  <si>
    <t>Rozšiřující V/V modul, 8x analog IN, 8x analog OUT 0-10V, rozlišení 12 bitů, ARION/MODBUS (např.AMRIO-AI8AO8U, Amit)</t>
  </si>
  <si>
    <t>R2207116024</t>
  </si>
  <si>
    <t>Rozšiřující V/V modul, 8x analog IN, 8x digital OUT 24V ss, 300 mA, galv. Oddělení, ARION/MODBUS (např.AMRIO.AI8DO8, Amit)</t>
  </si>
  <si>
    <t>R2207116025</t>
  </si>
  <si>
    <t>Rozšiřující V/V modul, 24x digital IN 24V ss/st, galv. oddělení, ARION/MODBUS (např.AMRIO-DI24, Amit)</t>
  </si>
  <si>
    <t>R2207116026</t>
  </si>
  <si>
    <t>Operátorský panel TFT, 800x480 bodů, 7", dotyk., RS485, 1x slot EM-xx, 1x slot EMW-xx, Ethernet, SD, webserver (např.AMR-OP87/V, Amit)</t>
  </si>
  <si>
    <t>R2207116027</t>
  </si>
  <si>
    <t>Komunikační modul GSM do operátorského panelu (např.EMW-GSM, Amit)</t>
  </si>
  <si>
    <t>R2207116028</t>
  </si>
  <si>
    <t>Anténa magnetická, 5dB, kabel 3m, SMA (např.GSM-ANT-M5S, Amit)</t>
  </si>
  <si>
    <t>R2207116035</t>
  </si>
  <si>
    <t>Zřízení webové vizualizace na dispečerském PC obsluhy nové technologie kotelny, odzkoušení a uvedení do provozu</t>
  </si>
  <si>
    <t>R2207116029</t>
  </si>
  <si>
    <t>Parametrizace datových bodů v rámci webové vizualizace dispečerského PC provozovatele</t>
  </si>
  <si>
    <t>R2207116036</t>
  </si>
  <si>
    <t>Zřízení vizualizace na operátorském panelu rozvaděče, odzkoušení a uvedení do provozu</t>
  </si>
  <si>
    <t>R2207116030</t>
  </si>
  <si>
    <t>Parametrizace GSM přenosu poruch</t>
  </si>
  <si>
    <t>R005231020</t>
  </si>
  <si>
    <t>Uvedení do provozu, oživení systému MaR</t>
  </si>
  <si>
    <t>POL1_9</t>
  </si>
  <si>
    <t>R005231011</t>
  </si>
  <si>
    <t>Revize, výchozí elektro vč. spolupráce dodavatele při revizi</t>
  </si>
  <si>
    <t xml:space="preserve">Poznámka </t>
  </si>
  <si>
    <t>Položky označené jako R nejsou obsaženy v cenové soustavě RTS a jsou vytvořeny ručně. Projektant předpokládá, že účastník výběrového řízení je odborně způsobilá firma a proto odpovědností účastníka výběrového řízení je, aby přesně stanovil rozsah prací prostřednictvím prozkoumání a prodiskutování veškeré dokumentace s příslušnými stranami. Žádné nároky na základě chybějící znalosti nebudou uznány.</t>
  </si>
  <si>
    <t>Zhotovitel doplní poskytnuté informace svými vlastními znalostmi a zkušenostmi tak, aby mohl připravit nabídku a je plnou zhotovitelovou zodpovědností učinit potřebné dotazy, jak to pro tento účel považuje za nutné.</t>
  </si>
  <si>
    <t>Je povinností zhotovitele opatřit si všechny potřebné informace tak, aby mohl předložit pevnou cenu a kvalifikovanou nabídku, podle které zhotoví stavbu podle požadavků objednatele.</t>
  </si>
  <si>
    <t>Standard stavby a použitých materiálů je stanoven v této projektové dokumentaci uvedením stručných technických charakteristik zvoleného standardu.</t>
  </si>
  <si>
    <t>Materiály, zařízení a standart stavby uvedené v této projektové dokumentaci pro provádění stavby jsou směrné dle nutných standardů pro možnost zpracování podrobného výkazu materiálu a zařízení. V případě záměny je za správnou funkci odpovědný zhotovitel a zároveň přejímá odpovědnost za správnost náhrady, tj. splnění všech parametrů a koordinaci se všemi navazujícími profesemi.</t>
  </si>
  <si>
    <t>Závazek zhotovitele je vybudovat dílo kompletní ve všech řemeslech. V případě, že dle mínění nabízejícího je v projektové dokumentaci něco opomenuto, musí toto uvést při podání nabídky. Jestliže tak neučiní, předpokládá se, že zahrnul vše nutné pro vybudování díla.</t>
  </si>
  <si>
    <t>Zhotovitel je povinen zajistit, že veškeré materiály používané při výstavbě jsou v souladu s projektovou dokumentací, odpovídajícími platnými českými normami a platnými vyhláškami. Zhotovitel je rovněž povinen zajistit, že všechny importované materiály a zařízení mají platné české certifikáty a že jsou v souladu s relevantními předpisy ČSN a zkušebními požadavky.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</si>
</sst>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b/>
      <sz val="10"/>
      <color rgb="FFFF000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4" xfId="0" applyNumberFormat="1" applyFont="1" applyBorder="1" applyAlignment="1">
      <alignment horizontal="right" vertical="center" wrapText="1" shrinkToFit="1"/>
    </xf>
    <xf numFmtId="4" fontId="3" fillId="0" borderId="34" xfId="0" applyNumberFormat="1" applyFont="1" applyBorder="1" applyAlignment="1">
      <alignment horizontal="right" vertical="center" shrinkToFit="1"/>
    </xf>
    <xf numFmtId="4" fontId="0" fillId="0" borderId="34" xfId="0" applyNumberFormat="1" applyBorder="1" applyAlignment="1">
      <alignment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 shrinkToFit="1"/>
    </xf>
    <xf numFmtId="4" fontId="8" fillId="0" borderId="34" xfId="0" applyNumberFormat="1" applyFont="1" applyBorder="1" applyAlignment="1">
      <alignment vertical="center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4" xfId="0" applyNumberFormat="1" applyBorder="1" applyAlignment="1">
      <alignment vertical="center" wrapText="1" shrinkToFit="1"/>
    </xf>
    <xf numFmtId="4" fontId="15" fillId="3" borderId="37" xfId="0" applyNumberFormat="1" applyFont="1" applyFill="1" applyBorder="1" applyAlignment="1">
      <alignment vertical="center" wrapText="1" shrinkToFit="1"/>
    </xf>
    <xf numFmtId="4" fontId="15" fillId="3" borderId="37" xfId="0" applyNumberFormat="1" applyFont="1" applyFill="1" applyBorder="1" applyAlignment="1">
      <alignment vertical="center" shrinkToFit="1"/>
    </xf>
    <xf numFmtId="4" fontId="0" fillId="3" borderId="38" xfId="0" applyNumberFormat="1" applyFill="1" applyBorder="1" applyAlignment="1">
      <alignment vertical="center" shrinkToFit="1"/>
    </xf>
    <xf numFmtId="3" fontId="0" fillId="3" borderId="38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8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8" xfId="0" applyNumberFormat="1" applyFont="1" applyFill="1" applyBorder="1" applyAlignment="1">
      <alignment horizontal="center" vertical="center"/>
    </xf>
    <xf numFmtId="4" fontId="7" fillId="3" borderId="38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4" fontId="17" fillId="4" borderId="0" xfId="0" applyNumberFormat="1" applyFont="1" applyFill="1" applyAlignment="1" applyProtection="1">
      <alignment vertical="top" shrinkToFit="1"/>
      <protection locked="0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165" fontId="8" fillId="3" borderId="0" xfId="0" applyNumberFormat="1" applyFont="1" applyFill="1" applyAlignment="1">
      <alignment vertical="top" shrinkToFit="1"/>
    </xf>
    <xf numFmtId="4" fontId="8" fillId="3" borderId="0" xfId="0" applyNumberFormat="1" applyFont="1" applyFill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9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40" xfId="0" applyFont="1" applyBorder="1" applyAlignment="1">
      <alignment vertical="top"/>
    </xf>
    <xf numFmtId="49" fontId="17" fillId="0" borderId="41" xfId="0" applyNumberFormat="1" applyFont="1" applyBorder="1" applyAlignment="1">
      <alignment vertical="top"/>
    </xf>
    <xf numFmtId="0" fontId="17" fillId="0" borderId="41" xfId="0" applyFont="1" applyBorder="1" applyAlignment="1">
      <alignment horizontal="center" vertical="top" shrinkToFit="1"/>
    </xf>
    <xf numFmtId="165" fontId="17" fillId="0" borderId="41" xfId="0" applyNumberFormat="1" applyFont="1" applyBorder="1" applyAlignment="1">
      <alignment vertical="top" shrinkToFit="1"/>
    </xf>
    <xf numFmtId="4" fontId="17" fillId="4" borderId="41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0" fontId="17" fillId="0" borderId="43" xfId="0" applyFont="1" applyBorder="1" applyAlignment="1">
      <alignment vertical="top"/>
    </xf>
    <xf numFmtId="49" fontId="17" fillId="0" borderId="44" xfId="0" applyNumberFormat="1" applyFont="1" applyBorder="1" applyAlignment="1">
      <alignment vertical="top"/>
    </xf>
    <xf numFmtId="0" fontId="17" fillId="0" borderId="44" xfId="0" applyFont="1" applyBorder="1" applyAlignment="1">
      <alignment horizontal="center" vertical="top" shrinkToFit="1"/>
    </xf>
    <xf numFmtId="165" fontId="17" fillId="0" borderId="44" xfId="0" applyNumberFormat="1" applyFont="1" applyBorder="1" applyAlignment="1">
      <alignment vertical="top" shrinkToFit="1"/>
    </xf>
    <xf numFmtId="4" fontId="17" fillId="4" borderId="44" xfId="0" applyNumberFormat="1" applyFont="1" applyFill="1" applyBorder="1" applyAlignment="1" applyProtection="1">
      <alignment vertical="top" shrinkToFit="1"/>
      <protection locked="0"/>
    </xf>
    <xf numFmtId="4" fontId="17" fillId="0" borderId="45" xfId="0" applyNumberFormat="1" applyFont="1" applyBorder="1" applyAlignment="1">
      <alignment vertical="top" shrinkToFit="1"/>
    </xf>
    <xf numFmtId="0" fontId="20" fillId="0" borderId="0" xfId="0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4" xfId="0" applyNumberFormat="1" applyFont="1" applyBorder="1" applyAlignment="1">
      <alignment horizontal="left" vertical="top" wrapText="1"/>
    </xf>
    <xf numFmtId="49" fontId="17" fillId="0" borderId="41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39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21" fillId="0" borderId="0" xfId="0" applyFont="1"/>
    <xf numFmtId="0" fontId="0" fillId="0" borderId="0" xfId="0" applyAlignment="1">
      <alignment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02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I12"/>
  <sheetViews>
    <sheetView tabSelected="1" workbookViewId="0">
      <selection activeCell="A10" sqref="A10:I10"/>
    </sheetView>
  </sheetViews>
  <sheetFormatPr defaultRowHeight="12.75" x14ac:dyDescent="0.2"/>
  <sheetData>
    <row r="1" spans="1:9" x14ac:dyDescent="0.2">
      <c r="A1" s="273" t="s">
        <v>40</v>
      </c>
    </row>
    <row r="2" spans="1:9" ht="57.75" customHeight="1" x14ac:dyDescent="0.2">
      <c r="A2" s="193" t="s">
        <v>41</v>
      </c>
      <c r="B2" s="193"/>
      <c r="C2" s="193"/>
      <c r="D2" s="193"/>
      <c r="E2" s="193"/>
      <c r="F2" s="193"/>
      <c r="G2" s="193"/>
    </row>
    <row r="5" spans="1:9" x14ac:dyDescent="0.2">
      <c r="A5" s="273" t="s">
        <v>1876</v>
      </c>
    </row>
    <row r="6" spans="1:9" ht="66.75" customHeight="1" x14ac:dyDescent="0.2">
      <c r="A6" s="274" t="s">
        <v>1877</v>
      </c>
      <c r="B6" s="274"/>
      <c r="C6" s="274"/>
      <c r="D6" s="274"/>
      <c r="E6" s="274"/>
      <c r="F6" s="274"/>
      <c r="G6" s="274"/>
      <c r="H6" s="274"/>
      <c r="I6" s="274"/>
    </row>
    <row r="7" spans="1:9" ht="42" customHeight="1" x14ac:dyDescent="0.2">
      <c r="A7" s="274" t="s">
        <v>1878</v>
      </c>
      <c r="B7" s="274"/>
      <c r="C7" s="274"/>
      <c r="D7" s="274"/>
      <c r="E7" s="274"/>
      <c r="F7" s="274"/>
      <c r="G7" s="274"/>
      <c r="H7" s="274"/>
      <c r="I7" s="274"/>
    </row>
    <row r="8" spans="1:9" ht="27.75" customHeight="1" x14ac:dyDescent="0.2">
      <c r="A8" s="274" t="s">
        <v>1879</v>
      </c>
      <c r="B8" s="274"/>
      <c r="C8" s="274"/>
      <c r="D8" s="274"/>
      <c r="E8" s="274"/>
      <c r="F8" s="274"/>
      <c r="G8" s="274"/>
      <c r="H8" s="274"/>
      <c r="I8" s="274"/>
    </row>
    <row r="9" spans="1:9" ht="28.5" customHeight="1" x14ac:dyDescent="0.2">
      <c r="A9" s="274" t="s">
        <v>1880</v>
      </c>
      <c r="B9" s="274"/>
      <c r="C9" s="274"/>
      <c r="D9" s="274"/>
      <c r="E9" s="274"/>
      <c r="F9" s="274"/>
      <c r="G9" s="274"/>
      <c r="H9" s="274"/>
      <c r="I9" s="274"/>
    </row>
    <row r="10" spans="1:9" ht="66.75" customHeight="1" x14ac:dyDescent="0.2">
      <c r="A10" s="274" t="s">
        <v>1881</v>
      </c>
      <c r="B10" s="274"/>
      <c r="C10" s="274"/>
      <c r="D10" s="274"/>
      <c r="E10" s="274"/>
      <c r="F10" s="274"/>
      <c r="G10" s="274"/>
      <c r="H10" s="274"/>
      <c r="I10" s="274"/>
    </row>
    <row r="11" spans="1:9" ht="41.25" customHeight="1" x14ac:dyDescent="0.2">
      <c r="A11" s="274" t="s">
        <v>1882</v>
      </c>
      <c r="B11" s="274"/>
      <c r="C11" s="274"/>
      <c r="D11" s="274"/>
      <c r="E11" s="274"/>
      <c r="F11" s="274"/>
      <c r="G11" s="274"/>
      <c r="H11" s="274"/>
      <c r="I11" s="274"/>
    </row>
    <row r="12" spans="1:9" ht="56.25" customHeight="1" x14ac:dyDescent="0.2">
      <c r="A12" s="274" t="s">
        <v>1883</v>
      </c>
      <c r="B12" s="274"/>
      <c r="C12" s="274"/>
      <c r="D12" s="274"/>
      <c r="E12" s="274"/>
      <c r="F12" s="274"/>
      <c r="G12" s="274"/>
      <c r="H12" s="274"/>
      <c r="I12" s="274"/>
    </row>
  </sheetData>
  <sheetProtection algorithmName="SHA-512" hashValue="7hUWM5Rdp+XwyorksDBGjdCRhDN0VTv3DiKgfIUu91QZjXEwolT4QNEOcNzxQ5rxTFID8KQBH9+04r79rQ4b9g==" saltValue="+QDpxn2MLjcvT/AZs/MYzQ==" spinCount="100000" sheet="1" formatRows="0"/>
  <mergeCells count="8">
    <mergeCell ref="A10:I10"/>
    <mergeCell ref="A11:I11"/>
    <mergeCell ref="A12:I12"/>
    <mergeCell ref="A2:G2"/>
    <mergeCell ref="A6:I6"/>
    <mergeCell ref="A7:I7"/>
    <mergeCell ref="A8:I8"/>
    <mergeCell ref="A9:I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5"/>
  <sheetViews>
    <sheetView showGridLines="0" topLeftCell="B7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27" t="s">
        <v>4</v>
      </c>
      <c r="C1" s="228"/>
      <c r="D1" s="228"/>
      <c r="E1" s="228"/>
      <c r="F1" s="228"/>
      <c r="G1" s="228"/>
      <c r="H1" s="228"/>
      <c r="I1" s="228"/>
      <c r="J1" s="229"/>
    </row>
    <row r="2" spans="1:15" ht="36" customHeight="1" x14ac:dyDescent="0.2">
      <c r="A2" s="2"/>
      <c r="B2" s="76" t="s">
        <v>24</v>
      </c>
      <c r="C2" s="77"/>
      <c r="D2" s="78" t="s">
        <v>43</v>
      </c>
      <c r="E2" s="233" t="s">
        <v>44</v>
      </c>
      <c r="F2" s="234"/>
      <c r="G2" s="234"/>
      <c r="H2" s="234"/>
      <c r="I2" s="234"/>
      <c r="J2" s="235"/>
      <c r="O2" s="1"/>
    </row>
    <row r="3" spans="1:15" ht="27" hidden="1" customHeight="1" x14ac:dyDescent="0.2">
      <c r="A3" s="2"/>
      <c r="B3" s="79"/>
      <c r="C3" s="77"/>
      <c r="D3" s="80"/>
      <c r="E3" s="236"/>
      <c r="F3" s="237"/>
      <c r="G3" s="237"/>
      <c r="H3" s="237"/>
      <c r="I3" s="237"/>
      <c r="J3" s="238"/>
    </row>
    <row r="4" spans="1:15" ht="23.25" customHeight="1" x14ac:dyDescent="0.2">
      <c r="A4" s="2"/>
      <c r="B4" s="81"/>
      <c r="C4" s="82"/>
      <c r="D4" s="83"/>
      <c r="E4" s="217"/>
      <c r="F4" s="217"/>
      <c r="G4" s="217"/>
      <c r="H4" s="217"/>
      <c r="I4" s="217"/>
      <c r="J4" s="218"/>
    </row>
    <row r="5" spans="1:15" ht="24" customHeight="1" x14ac:dyDescent="0.2">
      <c r="A5" s="2"/>
      <c r="B5" s="31" t="s">
        <v>23</v>
      </c>
      <c r="D5" s="221"/>
      <c r="E5" s="222"/>
      <c r="F5" s="222"/>
      <c r="G5" s="222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223"/>
      <c r="E6" s="224"/>
      <c r="F6" s="224"/>
      <c r="G6" s="22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25"/>
      <c r="F7" s="226"/>
      <c r="G7" s="22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40"/>
      <c r="E11" s="240"/>
      <c r="F11" s="240"/>
      <c r="G11" s="240"/>
      <c r="H11" s="18" t="s">
        <v>42</v>
      </c>
      <c r="I11" s="84"/>
      <c r="J11" s="8"/>
    </row>
    <row r="12" spans="1:15" ht="15.75" customHeight="1" x14ac:dyDescent="0.2">
      <c r="A12" s="2"/>
      <c r="B12" s="28"/>
      <c r="C12" s="55"/>
      <c r="D12" s="216"/>
      <c r="E12" s="216"/>
      <c r="F12" s="216"/>
      <c r="G12" s="216"/>
      <c r="H12" s="18" t="s">
        <v>36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19"/>
      <c r="F13" s="220"/>
      <c r="G13" s="22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39"/>
      <c r="F15" s="239"/>
      <c r="G15" s="241"/>
      <c r="H15" s="241"/>
      <c r="I15" s="241" t="s">
        <v>31</v>
      </c>
      <c r="J15" s="242"/>
    </row>
    <row r="16" spans="1:15" ht="23.25" customHeight="1" x14ac:dyDescent="0.2">
      <c r="A16" s="142" t="s">
        <v>26</v>
      </c>
      <c r="B16" s="38" t="s">
        <v>26</v>
      </c>
      <c r="C16" s="62"/>
      <c r="D16" s="63"/>
      <c r="E16" s="205"/>
      <c r="F16" s="206"/>
      <c r="G16" s="205"/>
      <c r="H16" s="206"/>
      <c r="I16" s="205">
        <f>SUMIF(F53:F81,A16,I53:I81)+SUMIF(F53:F81,"PSU",I53:I81)</f>
        <v>0</v>
      </c>
      <c r="J16" s="207"/>
    </row>
    <row r="17" spans="1:10" ht="23.25" customHeight="1" x14ac:dyDescent="0.2">
      <c r="A17" s="142" t="s">
        <v>27</v>
      </c>
      <c r="B17" s="38" t="s">
        <v>27</v>
      </c>
      <c r="C17" s="62"/>
      <c r="D17" s="63"/>
      <c r="E17" s="205"/>
      <c r="F17" s="206"/>
      <c r="G17" s="205"/>
      <c r="H17" s="206"/>
      <c r="I17" s="205">
        <f>SUMIF(F53:F81,A17,I53:I81)</f>
        <v>0</v>
      </c>
      <c r="J17" s="207"/>
    </row>
    <row r="18" spans="1:10" ht="23.25" customHeight="1" x14ac:dyDescent="0.2">
      <c r="A18" s="142" t="s">
        <v>28</v>
      </c>
      <c r="B18" s="38" t="s">
        <v>28</v>
      </c>
      <c r="C18" s="62"/>
      <c r="D18" s="63"/>
      <c r="E18" s="205"/>
      <c r="F18" s="206"/>
      <c r="G18" s="205"/>
      <c r="H18" s="206"/>
      <c r="I18" s="205">
        <f>SUMIF(F53:F81,A18,I53:I81)</f>
        <v>0</v>
      </c>
      <c r="J18" s="207"/>
    </row>
    <row r="19" spans="1:10" ht="23.25" customHeight="1" x14ac:dyDescent="0.2">
      <c r="A19" s="142" t="s">
        <v>114</v>
      </c>
      <c r="B19" s="38" t="s">
        <v>29</v>
      </c>
      <c r="C19" s="62"/>
      <c r="D19" s="63"/>
      <c r="E19" s="205"/>
      <c r="F19" s="206"/>
      <c r="G19" s="205"/>
      <c r="H19" s="206"/>
      <c r="I19" s="205">
        <f>SUMIF(F53:F81,A19,I53:I81)</f>
        <v>0</v>
      </c>
      <c r="J19" s="207"/>
    </row>
    <row r="20" spans="1:10" ht="23.25" customHeight="1" x14ac:dyDescent="0.2">
      <c r="A20" s="142" t="s">
        <v>115</v>
      </c>
      <c r="B20" s="38" t="s">
        <v>30</v>
      </c>
      <c r="C20" s="62"/>
      <c r="D20" s="63"/>
      <c r="E20" s="205"/>
      <c r="F20" s="206"/>
      <c r="G20" s="205"/>
      <c r="H20" s="206"/>
      <c r="I20" s="205">
        <f>SUMIF(F53:F81,A20,I53:I81)</f>
        <v>0</v>
      </c>
      <c r="J20" s="207"/>
    </row>
    <row r="21" spans="1:10" ht="23.25" customHeight="1" x14ac:dyDescent="0.2">
      <c r="A21" s="2"/>
      <c r="B21" s="48" t="s">
        <v>31</v>
      </c>
      <c r="C21" s="64"/>
      <c r="D21" s="65"/>
      <c r="E21" s="208"/>
      <c r="F21" s="243"/>
      <c r="G21" s="208"/>
      <c r="H21" s="243"/>
      <c r="I21" s="208">
        <f>SUM(I16:J20)</f>
        <v>0</v>
      </c>
      <c r="J21" s="209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13</v>
      </c>
      <c r="C23" s="62"/>
      <c r="D23" s="63"/>
      <c r="E23" s="67">
        <v>12</v>
      </c>
      <c r="F23" s="39" t="s">
        <v>0</v>
      </c>
      <c r="G23" s="203">
        <f>ZakladDPHSniVypocet</f>
        <v>0</v>
      </c>
      <c r="H23" s="204"/>
      <c r="I23" s="204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14</v>
      </c>
      <c r="C24" s="62"/>
      <c r="D24" s="63"/>
      <c r="E24" s="67">
        <f>SazbaDPH1</f>
        <v>12</v>
      </c>
      <c r="F24" s="39" t="s">
        <v>0</v>
      </c>
      <c r="G24" s="201">
        <f>I23*E23/100</f>
        <v>0</v>
      </c>
      <c r="H24" s="202"/>
      <c r="I24" s="202"/>
      <c r="J24" s="40" t="str">
        <f t="shared" si="0"/>
        <v>CZK</v>
      </c>
    </row>
    <row r="25" spans="1:10" ht="23.25" customHeight="1" x14ac:dyDescent="0.2">
      <c r="A25" s="2"/>
      <c r="B25" s="38" t="s">
        <v>15</v>
      </c>
      <c r="C25" s="62"/>
      <c r="D25" s="63"/>
      <c r="E25" s="67">
        <v>21</v>
      </c>
      <c r="F25" s="39" t="s">
        <v>0</v>
      </c>
      <c r="G25" s="203">
        <f>ZakladDPHZaklVypocet</f>
        <v>0</v>
      </c>
      <c r="H25" s="204"/>
      <c r="I25" s="204"/>
      <c r="J25" s="40" t="str">
        <f t="shared" si="0"/>
        <v>CZK</v>
      </c>
    </row>
    <row r="26" spans="1:10" ht="23.25" hidden="1" customHeight="1" x14ac:dyDescent="0.2">
      <c r="A26" s="2"/>
      <c r="B26" s="32" t="s">
        <v>16</v>
      </c>
      <c r="C26" s="68"/>
      <c r="D26" s="54"/>
      <c r="E26" s="69">
        <f>SazbaDPH2</f>
        <v>21</v>
      </c>
      <c r="F26" s="30" t="s">
        <v>0</v>
      </c>
      <c r="G26" s="230">
        <f>I25*E25/100</f>
        <v>0</v>
      </c>
      <c r="H26" s="231"/>
      <c r="I26" s="231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5</v>
      </c>
      <c r="C27" s="70"/>
      <c r="D27" s="71"/>
      <c r="E27" s="70"/>
      <c r="F27" s="16"/>
      <c r="G27" s="232">
        <f>CenaCelkemBezDPH-(ZakladDPHSni+ZakladDPHZakl)</f>
        <v>0</v>
      </c>
      <c r="H27" s="232"/>
      <c r="I27" s="232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15" t="s">
        <v>25</v>
      </c>
      <c r="C28" s="116"/>
      <c r="D28" s="116"/>
      <c r="E28" s="117"/>
      <c r="F28" s="118"/>
      <c r="G28" s="211">
        <f>A27</f>
        <v>0</v>
      </c>
      <c r="H28" s="211"/>
      <c r="I28" s="211"/>
      <c r="J28" s="119" t="str">
        <f t="shared" si="0"/>
        <v>CZK</v>
      </c>
    </row>
    <row r="29" spans="1:10" ht="27.75" hidden="1" customHeight="1" thickBot="1" x14ac:dyDescent="0.25">
      <c r="A29" s="2"/>
      <c r="B29" s="115" t="s">
        <v>37</v>
      </c>
      <c r="C29" s="120"/>
      <c r="D29" s="120"/>
      <c r="E29" s="120"/>
      <c r="F29" s="121"/>
      <c r="G29" s="210">
        <f>ZakladDPHSni+DPHSni+ZakladDPHZakl+DPHZakl+Zaokrouhleni</f>
        <v>0</v>
      </c>
      <c r="H29" s="210"/>
      <c r="I29" s="210"/>
      <c r="J29" s="122" t="s">
        <v>59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2"/>
      <c r="E34" s="213"/>
      <c r="G34" s="214"/>
      <c r="H34" s="215"/>
      <c r="I34" s="215"/>
      <c r="J34" s="25"/>
    </row>
    <row r="35" spans="1:10" ht="12.75" customHeight="1" x14ac:dyDescent="0.2">
      <c r="A35" s="2"/>
      <c r="B35" s="2"/>
      <c r="D35" s="200" t="s">
        <v>2</v>
      </c>
      <c r="E35" s="200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6" t="s">
        <v>1</v>
      </c>
      <c r="J38" s="97" t="s">
        <v>0</v>
      </c>
    </row>
    <row r="39" spans="1:10" ht="25.5" hidden="1" customHeight="1" x14ac:dyDescent="0.2">
      <c r="A39" s="87">
        <v>1</v>
      </c>
      <c r="B39" s="98" t="s">
        <v>45</v>
      </c>
      <c r="C39" s="196"/>
      <c r="D39" s="196"/>
      <c r="E39" s="196"/>
      <c r="F39" s="99">
        <f>'PS1 1 Pol'!AE30+'PS1 PJ 1.1_A Pol'!AE577+'PS1 PJ 1.1_B Pol'!AE85+'PS1 PJ 1.2  Pol'!AE489+'PS1 PJ 1.3 Pol'!AE194</f>
        <v>0</v>
      </c>
      <c r="G39" s="100">
        <f>'PS1 1 Pol'!AF30+'PS1 PJ 1.1_A Pol'!AF577+'PS1 PJ 1.1_B Pol'!AF85+'PS1 PJ 1.2  Pol'!AF489+'PS1 PJ 1.3 Pol'!AF194</f>
        <v>0</v>
      </c>
      <c r="H39" s="101"/>
      <c r="I39" s="102">
        <f t="shared" ref="I39:I45" si="1">F39+G39+H39</f>
        <v>0</v>
      </c>
      <c r="J39" s="103" t="str">
        <f t="shared" ref="J39:J45" si="2">IF(CenaCelkemVypocet=0,"",I39/CenaCelkemVypocet*100)</f>
        <v/>
      </c>
    </row>
    <row r="40" spans="1:10" ht="25.5" customHeight="1" x14ac:dyDescent="0.2">
      <c r="A40" s="87">
        <v>2</v>
      </c>
      <c r="B40" s="104" t="s">
        <v>46</v>
      </c>
      <c r="C40" s="199" t="s">
        <v>47</v>
      </c>
      <c r="D40" s="199"/>
      <c r="E40" s="199"/>
      <c r="F40" s="105">
        <f>'PS1 1 Pol'!AE30+'PS1 PJ 1.1_A Pol'!AE577+'PS1 PJ 1.1_B Pol'!AE85+'PS1 PJ 1.2  Pol'!AE489+'PS1 PJ 1.3 Pol'!AE194</f>
        <v>0</v>
      </c>
      <c r="G40" s="106">
        <f>'PS1 1 Pol'!AF30+'PS1 PJ 1.1_A Pol'!AF577+'PS1 PJ 1.1_B Pol'!AF85+'PS1 PJ 1.2  Pol'!AF489+'PS1 PJ 1.3 Pol'!AF194</f>
        <v>0</v>
      </c>
      <c r="H40" s="106"/>
      <c r="I40" s="107">
        <f t="shared" si="1"/>
        <v>0</v>
      </c>
      <c r="J40" s="108" t="str">
        <f t="shared" si="2"/>
        <v/>
      </c>
    </row>
    <row r="41" spans="1:10" ht="25.5" customHeight="1" x14ac:dyDescent="0.2">
      <c r="A41" s="87">
        <v>3</v>
      </c>
      <c r="B41" s="109" t="s">
        <v>48</v>
      </c>
      <c r="C41" s="196" t="s">
        <v>49</v>
      </c>
      <c r="D41" s="196"/>
      <c r="E41" s="196"/>
      <c r="F41" s="110">
        <f>'PS1 1 Pol'!AE30</f>
        <v>0</v>
      </c>
      <c r="G41" s="101">
        <f>'PS1 1 Pol'!AF30</f>
        <v>0</v>
      </c>
      <c r="H41" s="101"/>
      <c r="I41" s="102">
        <f t="shared" si="1"/>
        <v>0</v>
      </c>
      <c r="J41" s="103" t="str">
        <f t="shared" si="2"/>
        <v/>
      </c>
    </row>
    <row r="42" spans="1:10" ht="25.5" customHeight="1" x14ac:dyDescent="0.2">
      <c r="A42" s="87">
        <v>3</v>
      </c>
      <c r="B42" s="109" t="s">
        <v>50</v>
      </c>
      <c r="C42" s="196" t="s">
        <v>51</v>
      </c>
      <c r="D42" s="196"/>
      <c r="E42" s="196"/>
      <c r="F42" s="110">
        <f>'PS1 PJ 1.1_A Pol'!AE577</f>
        <v>0</v>
      </c>
      <c r="G42" s="101">
        <f>'PS1 PJ 1.1_A Pol'!AF577</f>
        <v>0</v>
      </c>
      <c r="H42" s="101"/>
      <c r="I42" s="102">
        <f t="shared" si="1"/>
        <v>0</v>
      </c>
      <c r="J42" s="103" t="str">
        <f t="shared" si="2"/>
        <v/>
      </c>
    </row>
    <row r="43" spans="1:10" ht="25.5" customHeight="1" x14ac:dyDescent="0.2">
      <c r="A43" s="87">
        <v>3</v>
      </c>
      <c r="B43" s="109" t="s">
        <v>52</v>
      </c>
      <c r="C43" s="196" t="s">
        <v>53</v>
      </c>
      <c r="D43" s="196"/>
      <c r="E43" s="196"/>
      <c r="F43" s="110">
        <f>'PS1 PJ 1.1_B Pol'!AE85</f>
        <v>0</v>
      </c>
      <c r="G43" s="101">
        <f>'PS1 PJ 1.1_B Pol'!AF85</f>
        <v>0</v>
      </c>
      <c r="H43" s="101"/>
      <c r="I43" s="102">
        <f t="shared" si="1"/>
        <v>0</v>
      </c>
      <c r="J43" s="103" t="str">
        <f t="shared" si="2"/>
        <v/>
      </c>
    </row>
    <row r="44" spans="1:10" ht="25.5" customHeight="1" x14ac:dyDescent="0.2">
      <c r="A44" s="87">
        <v>3</v>
      </c>
      <c r="B44" s="109" t="s">
        <v>54</v>
      </c>
      <c r="C44" s="196" t="s">
        <v>55</v>
      </c>
      <c r="D44" s="196"/>
      <c r="E44" s="196"/>
      <c r="F44" s="110">
        <f>'PS1 PJ 1.2  Pol'!AE489</f>
        <v>0</v>
      </c>
      <c r="G44" s="101">
        <f>'PS1 PJ 1.2  Pol'!AF489</f>
        <v>0</v>
      </c>
      <c r="H44" s="101"/>
      <c r="I44" s="102">
        <f t="shared" si="1"/>
        <v>0</v>
      </c>
      <c r="J44" s="103" t="str">
        <f t="shared" si="2"/>
        <v/>
      </c>
    </row>
    <row r="45" spans="1:10" ht="25.5" customHeight="1" x14ac:dyDescent="0.2">
      <c r="A45" s="87">
        <v>3</v>
      </c>
      <c r="B45" s="109" t="s">
        <v>56</v>
      </c>
      <c r="C45" s="196" t="s">
        <v>57</v>
      </c>
      <c r="D45" s="196"/>
      <c r="E45" s="196"/>
      <c r="F45" s="110">
        <f>'PS1 PJ 1.3 Pol'!AE194</f>
        <v>0</v>
      </c>
      <c r="G45" s="101">
        <f>'PS1 PJ 1.3 Pol'!AF194</f>
        <v>0</v>
      </c>
      <c r="H45" s="101"/>
      <c r="I45" s="102">
        <f t="shared" si="1"/>
        <v>0</v>
      </c>
      <c r="J45" s="103" t="str">
        <f t="shared" si="2"/>
        <v/>
      </c>
    </row>
    <row r="46" spans="1:10" ht="25.5" customHeight="1" x14ac:dyDescent="0.2">
      <c r="A46" s="87"/>
      <c r="B46" s="197" t="s">
        <v>58</v>
      </c>
      <c r="C46" s="198"/>
      <c r="D46" s="198"/>
      <c r="E46" s="198"/>
      <c r="F46" s="111">
        <f>SUMIF(A39:A45,"=1",F39:F45)</f>
        <v>0</v>
      </c>
      <c r="G46" s="112">
        <f>SUMIF(A39:A45,"=1",G39:G45)</f>
        <v>0</v>
      </c>
      <c r="H46" s="112">
        <f>SUMIF(A39:A45,"=1",H39:H45)</f>
        <v>0</v>
      </c>
      <c r="I46" s="113">
        <f>SUMIF(A39:A45,"=1",I39:I45)</f>
        <v>0</v>
      </c>
      <c r="J46" s="114">
        <f>SUMIF(A39:A45,"=1",J39:J45)</f>
        <v>0</v>
      </c>
    </row>
    <row r="50" spans="1:10" ht="15.75" x14ac:dyDescent="0.25">
      <c r="B50" s="123" t="s">
        <v>60</v>
      </c>
    </row>
    <row r="52" spans="1:10" ht="25.5" customHeight="1" x14ac:dyDescent="0.2">
      <c r="A52" s="125"/>
      <c r="B52" s="128" t="s">
        <v>18</v>
      </c>
      <c r="C52" s="128" t="s">
        <v>6</v>
      </c>
      <c r="D52" s="129"/>
      <c r="E52" s="129"/>
      <c r="F52" s="130" t="s">
        <v>61</v>
      </c>
      <c r="G52" s="130"/>
      <c r="H52" s="130"/>
      <c r="I52" s="130" t="s">
        <v>31</v>
      </c>
      <c r="J52" s="130" t="s">
        <v>0</v>
      </c>
    </row>
    <row r="53" spans="1:10" ht="36.75" customHeight="1" x14ac:dyDescent="0.2">
      <c r="A53" s="126"/>
      <c r="B53" s="131" t="s">
        <v>48</v>
      </c>
      <c r="C53" s="194" t="s">
        <v>62</v>
      </c>
      <c r="D53" s="195"/>
      <c r="E53" s="195"/>
      <c r="F53" s="138" t="s">
        <v>26</v>
      </c>
      <c r="G53" s="139"/>
      <c r="H53" s="139"/>
      <c r="I53" s="139">
        <f>'PS1 PJ 1.3 Pol'!G8</f>
        <v>0</v>
      </c>
      <c r="J53" s="135" t="str">
        <f>IF(I82=0,"",I53/I82*100)</f>
        <v/>
      </c>
    </row>
    <row r="54" spans="1:10" ht="36.75" customHeight="1" x14ac:dyDescent="0.2">
      <c r="A54" s="126"/>
      <c r="B54" s="131" t="s">
        <v>63</v>
      </c>
      <c r="C54" s="194" t="s">
        <v>64</v>
      </c>
      <c r="D54" s="195"/>
      <c r="E54" s="195"/>
      <c r="F54" s="138" t="s">
        <v>26</v>
      </c>
      <c r="G54" s="139"/>
      <c r="H54" s="139"/>
      <c r="I54" s="139">
        <f>'PS1 PJ 1.1_A Pol'!G8</f>
        <v>0</v>
      </c>
      <c r="J54" s="135" t="str">
        <f>IF(I82=0,"",I54/I82*100)</f>
        <v/>
      </c>
    </row>
    <row r="55" spans="1:10" ht="36.75" customHeight="1" x14ac:dyDescent="0.2">
      <c r="A55" s="126"/>
      <c r="B55" s="131" t="s">
        <v>65</v>
      </c>
      <c r="C55" s="194" t="s">
        <v>66</v>
      </c>
      <c r="D55" s="195"/>
      <c r="E55" s="195"/>
      <c r="F55" s="138" t="s">
        <v>26</v>
      </c>
      <c r="G55" s="139"/>
      <c r="H55" s="139"/>
      <c r="I55" s="139">
        <f>'PS1 PJ 1.3 Pol'!G64</f>
        <v>0</v>
      </c>
      <c r="J55" s="135" t="str">
        <f>IF(I82=0,"",I55/I82*100)</f>
        <v/>
      </c>
    </row>
    <row r="56" spans="1:10" ht="36.75" customHeight="1" x14ac:dyDescent="0.2">
      <c r="A56" s="126"/>
      <c r="B56" s="131" t="s">
        <v>67</v>
      </c>
      <c r="C56" s="194" t="s">
        <v>68</v>
      </c>
      <c r="D56" s="195"/>
      <c r="E56" s="195"/>
      <c r="F56" s="138" t="s">
        <v>26</v>
      </c>
      <c r="G56" s="139"/>
      <c r="H56" s="139"/>
      <c r="I56" s="139">
        <f>'PS1 PJ 1.3 Pol'!G80</f>
        <v>0</v>
      </c>
      <c r="J56" s="135" t="str">
        <f>IF(I82=0,"",I56/I82*100)</f>
        <v/>
      </c>
    </row>
    <row r="57" spans="1:10" ht="36.75" customHeight="1" x14ac:dyDescent="0.2">
      <c r="A57" s="126"/>
      <c r="B57" s="131" t="s">
        <v>67</v>
      </c>
      <c r="C57" s="194" t="s">
        <v>69</v>
      </c>
      <c r="D57" s="195"/>
      <c r="E57" s="195"/>
      <c r="F57" s="138" t="s">
        <v>26</v>
      </c>
      <c r="G57" s="139"/>
      <c r="H57" s="139"/>
      <c r="I57" s="139">
        <f>'PS1 PJ 1.1_B Pol'!G8</f>
        <v>0</v>
      </c>
      <c r="J57" s="135" t="str">
        <f>IF(I82=0,"",I57/I82*100)</f>
        <v/>
      </c>
    </row>
    <row r="58" spans="1:10" ht="36.75" customHeight="1" x14ac:dyDescent="0.2">
      <c r="A58" s="126"/>
      <c r="B58" s="131" t="s">
        <v>70</v>
      </c>
      <c r="C58" s="194" t="s">
        <v>71</v>
      </c>
      <c r="D58" s="195"/>
      <c r="E58" s="195"/>
      <c r="F58" s="138" t="s">
        <v>26</v>
      </c>
      <c r="G58" s="139"/>
      <c r="H58" s="139"/>
      <c r="I58" s="139">
        <f>'PS1 PJ 1.3 Pol'!G100</f>
        <v>0</v>
      </c>
      <c r="J58" s="135" t="str">
        <f>IF(I82=0,"",I58/I82*100)</f>
        <v/>
      </c>
    </row>
    <row r="59" spans="1:10" ht="36.75" customHeight="1" x14ac:dyDescent="0.2">
      <c r="A59" s="126"/>
      <c r="B59" s="131" t="s">
        <v>72</v>
      </c>
      <c r="C59" s="194" t="s">
        <v>73</v>
      </c>
      <c r="D59" s="195"/>
      <c r="E59" s="195"/>
      <c r="F59" s="138" t="s">
        <v>26</v>
      </c>
      <c r="G59" s="139"/>
      <c r="H59" s="139"/>
      <c r="I59" s="139">
        <f>'PS1 PJ 1.3 Pol'!G131</f>
        <v>0</v>
      </c>
      <c r="J59" s="135" t="str">
        <f>IF(I82=0,"",I59/I82*100)</f>
        <v/>
      </c>
    </row>
    <row r="60" spans="1:10" ht="36.75" customHeight="1" x14ac:dyDescent="0.2">
      <c r="A60" s="126"/>
      <c r="B60" s="131" t="s">
        <v>74</v>
      </c>
      <c r="C60" s="194" t="s">
        <v>75</v>
      </c>
      <c r="D60" s="195"/>
      <c r="E60" s="195"/>
      <c r="F60" s="138" t="s">
        <v>26</v>
      </c>
      <c r="G60" s="139"/>
      <c r="H60" s="139"/>
      <c r="I60" s="139">
        <f>'PS1 PJ 1.3 Pol'!G162</f>
        <v>0</v>
      </c>
      <c r="J60" s="135" t="str">
        <f>IF(I82=0,"",I60/I82*100)</f>
        <v/>
      </c>
    </row>
    <row r="61" spans="1:10" ht="36.75" customHeight="1" x14ac:dyDescent="0.2">
      <c r="A61" s="126"/>
      <c r="B61" s="131" t="s">
        <v>76</v>
      </c>
      <c r="C61" s="194" t="s">
        <v>77</v>
      </c>
      <c r="D61" s="195"/>
      <c r="E61" s="195"/>
      <c r="F61" s="138" t="s">
        <v>26</v>
      </c>
      <c r="G61" s="139"/>
      <c r="H61" s="139"/>
      <c r="I61" s="139">
        <f>'PS1 PJ 1.1_B Pol'!G17</f>
        <v>0</v>
      </c>
      <c r="J61" s="135" t="str">
        <f>IF(I82=0,"",I61/I82*100)</f>
        <v/>
      </c>
    </row>
    <row r="62" spans="1:10" ht="36.75" customHeight="1" x14ac:dyDescent="0.2">
      <c r="A62" s="126"/>
      <c r="B62" s="131" t="s">
        <v>78</v>
      </c>
      <c r="C62" s="194" t="s">
        <v>79</v>
      </c>
      <c r="D62" s="195"/>
      <c r="E62" s="195"/>
      <c r="F62" s="138" t="s">
        <v>26</v>
      </c>
      <c r="G62" s="139"/>
      <c r="H62" s="139"/>
      <c r="I62" s="139">
        <f>'PS1 PJ 1.1_A Pol'!G15+'PS1 PJ 1.3 Pol'!G169</f>
        <v>0</v>
      </c>
      <c r="J62" s="135" t="str">
        <f>IF(I82=0,"",I62/I82*100)</f>
        <v/>
      </c>
    </row>
    <row r="63" spans="1:10" ht="36.75" customHeight="1" x14ac:dyDescent="0.2">
      <c r="A63" s="126"/>
      <c r="B63" s="131" t="s">
        <v>80</v>
      </c>
      <c r="C63" s="194" t="s">
        <v>81</v>
      </c>
      <c r="D63" s="195"/>
      <c r="E63" s="195"/>
      <c r="F63" s="138" t="s">
        <v>26</v>
      </c>
      <c r="G63" s="139"/>
      <c r="H63" s="139"/>
      <c r="I63" s="139">
        <f>'PS1 PJ 1.1_A Pol'!G22+'PS1 PJ 1.1_B Pol'!G26</f>
        <v>0</v>
      </c>
      <c r="J63" s="135" t="str">
        <f>IF(I82=0,"",I63/I82*100)</f>
        <v/>
      </c>
    </row>
    <row r="64" spans="1:10" ht="36.75" customHeight="1" x14ac:dyDescent="0.2">
      <c r="A64" s="126"/>
      <c r="B64" s="131" t="s">
        <v>82</v>
      </c>
      <c r="C64" s="194" t="s">
        <v>83</v>
      </c>
      <c r="D64" s="195"/>
      <c r="E64" s="195"/>
      <c r="F64" s="138" t="s">
        <v>26</v>
      </c>
      <c r="G64" s="139"/>
      <c r="H64" s="139"/>
      <c r="I64" s="139">
        <f>'PS1 PJ 1.1_A Pol'!G74+'PS1 PJ 1.1_B Pol'!G36+'PS1 PJ 1.1_B Pol'!G61+'PS1 PJ 1.2  Pol'!G8</f>
        <v>0</v>
      </c>
      <c r="J64" s="135" t="str">
        <f>IF(I82=0,"",I64/I82*100)</f>
        <v/>
      </c>
    </row>
    <row r="65" spans="1:10" ht="36.75" customHeight="1" x14ac:dyDescent="0.2">
      <c r="A65" s="126"/>
      <c r="B65" s="131" t="s">
        <v>84</v>
      </c>
      <c r="C65" s="194" t="s">
        <v>85</v>
      </c>
      <c r="D65" s="195"/>
      <c r="E65" s="195"/>
      <c r="F65" s="138" t="s">
        <v>27</v>
      </c>
      <c r="G65" s="139"/>
      <c r="H65" s="139"/>
      <c r="I65" s="139">
        <f>'PS1 PJ 1.3 Pol'!G176</f>
        <v>0</v>
      </c>
      <c r="J65" s="135" t="str">
        <f>IF(I82=0,"",I65/I82*100)</f>
        <v/>
      </c>
    </row>
    <row r="66" spans="1:10" ht="36.75" customHeight="1" x14ac:dyDescent="0.2">
      <c r="A66" s="126"/>
      <c r="B66" s="131" t="s">
        <v>86</v>
      </c>
      <c r="C66" s="194" t="s">
        <v>87</v>
      </c>
      <c r="D66" s="195"/>
      <c r="E66" s="195"/>
      <c r="F66" s="138" t="s">
        <v>27</v>
      </c>
      <c r="G66" s="139"/>
      <c r="H66" s="139"/>
      <c r="I66" s="139">
        <f>'PS1 PJ 1.1_A Pol'!G143+'PS1 PJ 1.1_B Pol'!G64+'PS1 PJ 1.2  Pol'!G69</f>
        <v>0</v>
      </c>
      <c r="J66" s="135" t="str">
        <f>IF(I82=0,"",I66/I82*100)</f>
        <v/>
      </c>
    </row>
    <row r="67" spans="1:10" ht="36.75" customHeight="1" x14ac:dyDescent="0.2">
      <c r="A67" s="126"/>
      <c r="B67" s="131" t="s">
        <v>88</v>
      </c>
      <c r="C67" s="194" t="s">
        <v>89</v>
      </c>
      <c r="D67" s="195"/>
      <c r="E67" s="195"/>
      <c r="F67" s="138" t="s">
        <v>27</v>
      </c>
      <c r="G67" s="139"/>
      <c r="H67" s="139"/>
      <c r="I67" s="139">
        <f>'PS1 PJ 1.2  Pol'!G90</f>
        <v>0</v>
      </c>
      <c r="J67" s="135" t="str">
        <f>IF(I82=0,"",I67/I82*100)</f>
        <v/>
      </c>
    </row>
    <row r="68" spans="1:10" ht="36.75" customHeight="1" x14ac:dyDescent="0.2">
      <c r="A68" s="126"/>
      <c r="B68" s="131" t="s">
        <v>90</v>
      </c>
      <c r="C68" s="194" t="s">
        <v>91</v>
      </c>
      <c r="D68" s="195"/>
      <c r="E68" s="195"/>
      <c r="F68" s="138" t="s">
        <v>27</v>
      </c>
      <c r="G68" s="139"/>
      <c r="H68" s="139"/>
      <c r="I68" s="139">
        <f>'PS1 PJ 1.2  Pol'!G122</f>
        <v>0</v>
      </c>
      <c r="J68" s="135" t="str">
        <f>IF(I82=0,"",I68/I82*100)</f>
        <v/>
      </c>
    </row>
    <row r="69" spans="1:10" ht="36.75" customHeight="1" x14ac:dyDescent="0.2">
      <c r="A69" s="126"/>
      <c r="B69" s="131" t="s">
        <v>92</v>
      </c>
      <c r="C69" s="194" t="s">
        <v>93</v>
      </c>
      <c r="D69" s="195"/>
      <c r="E69" s="195"/>
      <c r="F69" s="138" t="s">
        <v>27</v>
      </c>
      <c r="G69" s="139"/>
      <c r="H69" s="139"/>
      <c r="I69" s="139">
        <f>'PS1 PJ 1.2  Pol'!G271</f>
        <v>0</v>
      </c>
      <c r="J69" s="135" t="str">
        <f>IF(I82=0,"",I69/I82*100)</f>
        <v/>
      </c>
    </row>
    <row r="70" spans="1:10" ht="36.75" customHeight="1" x14ac:dyDescent="0.2">
      <c r="A70" s="126"/>
      <c r="B70" s="131" t="s">
        <v>94</v>
      </c>
      <c r="C70" s="194" t="s">
        <v>95</v>
      </c>
      <c r="D70" s="195"/>
      <c r="E70" s="195"/>
      <c r="F70" s="138" t="s">
        <v>27</v>
      </c>
      <c r="G70" s="139"/>
      <c r="H70" s="139"/>
      <c r="I70" s="139">
        <f>'PS1 PJ 1.2  Pol'!G343</f>
        <v>0</v>
      </c>
      <c r="J70" s="135" t="str">
        <f>IF(I82=0,"",I70/I82*100)</f>
        <v/>
      </c>
    </row>
    <row r="71" spans="1:10" ht="36.75" customHeight="1" x14ac:dyDescent="0.2">
      <c r="A71" s="126"/>
      <c r="B71" s="131" t="s">
        <v>96</v>
      </c>
      <c r="C71" s="194" t="s">
        <v>97</v>
      </c>
      <c r="D71" s="195"/>
      <c r="E71" s="195"/>
      <c r="F71" s="138" t="s">
        <v>27</v>
      </c>
      <c r="G71" s="139"/>
      <c r="H71" s="139"/>
      <c r="I71" s="139">
        <f>'PS1 PJ 1.1_A Pol'!G185</f>
        <v>0</v>
      </c>
      <c r="J71" s="135" t="str">
        <f>IF(I82=0,"",I71/I82*100)</f>
        <v/>
      </c>
    </row>
    <row r="72" spans="1:10" ht="36.75" customHeight="1" x14ac:dyDescent="0.2">
      <c r="A72" s="126"/>
      <c r="B72" s="131" t="s">
        <v>98</v>
      </c>
      <c r="C72" s="194" t="s">
        <v>99</v>
      </c>
      <c r="D72" s="195"/>
      <c r="E72" s="195"/>
      <c r="F72" s="138" t="s">
        <v>27</v>
      </c>
      <c r="G72" s="139"/>
      <c r="H72" s="139"/>
      <c r="I72" s="139">
        <f>'PS1 PJ 1.1_A Pol'!G207</f>
        <v>0</v>
      </c>
      <c r="J72" s="135" t="str">
        <f>IF(I82=0,"",I72/I82*100)</f>
        <v/>
      </c>
    </row>
    <row r="73" spans="1:10" ht="36.75" customHeight="1" x14ac:dyDescent="0.2">
      <c r="A73" s="126"/>
      <c r="B73" s="131" t="s">
        <v>100</v>
      </c>
      <c r="C73" s="194" t="s">
        <v>101</v>
      </c>
      <c r="D73" s="195"/>
      <c r="E73" s="195"/>
      <c r="F73" s="138" t="s">
        <v>27</v>
      </c>
      <c r="G73" s="139"/>
      <c r="H73" s="139"/>
      <c r="I73" s="139">
        <f>'PS1 PJ 1.1_A Pol'!G227+'PS1 PJ 1.2  Pol'!G354</f>
        <v>0</v>
      </c>
      <c r="J73" s="135" t="str">
        <f>IF(I82=0,"",I73/I82*100)</f>
        <v/>
      </c>
    </row>
    <row r="74" spans="1:10" ht="36.75" customHeight="1" x14ac:dyDescent="0.2">
      <c r="A74" s="126"/>
      <c r="B74" s="131" t="s">
        <v>102</v>
      </c>
      <c r="C74" s="194" t="s">
        <v>103</v>
      </c>
      <c r="D74" s="195"/>
      <c r="E74" s="195"/>
      <c r="F74" s="138" t="s">
        <v>27</v>
      </c>
      <c r="G74" s="139"/>
      <c r="H74" s="139"/>
      <c r="I74" s="139">
        <f>'PS1 PJ 1.1_A Pol'!G267</f>
        <v>0</v>
      </c>
      <c r="J74" s="135" t="str">
        <f>IF(I82=0,"",I74/I82*100)</f>
        <v/>
      </c>
    </row>
    <row r="75" spans="1:10" ht="36.75" customHeight="1" x14ac:dyDescent="0.2">
      <c r="A75" s="126"/>
      <c r="B75" s="131" t="s">
        <v>104</v>
      </c>
      <c r="C75" s="194" t="s">
        <v>105</v>
      </c>
      <c r="D75" s="195"/>
      <c r="E75" s="195"/>
      <c r="F75" s="138" t="s">
        <v>27</v>
      </c>
      <c r="G75" s="139"/>
      <c r="H75" s="139"/>
      <c r="I75" s="139">
        <f>'PS1 PJ 1.1_A Pol'!G386+'PS1 PJ 1.2  Pol'!G371</f>
        <v>0</v>
      </c>
      <c r="J75" s="135" t="str">
        <f>IF(I82=0,"",I75/I82*100)</f>
        <v/>
      </c>
    </row>
    <row r="76" spans="1:10" ht="36.75" customHeight="1" x14ac:dyDescent="0.2">
      <c r="A76" s="126"/>
      <c r="B76" s="131" t="s">
        <v>106</v>
      </c>
      <c r="C76" s="194" t="s">
        <v>107</v>
      </c>
      <c r="D76" s="195"/>
      <c r="E76" s="195"/>
      <c r="F76" s="138" t="s">
        <v>27</v>
      </c>
      <c r="G76" s="139"/>
      <c r="H76" s="139"/>
      <c r="I76" s="139">
        <f>'PS1 PJ 1.1_A Pol'!G517+'PS1 PJ 1.1_B Pol'!G57+'PS1 PJ 1.2  Pol'!G451</f>
        <v>0</v>
      </c>
      <c r="J76" s="135" t="str">
        <f>IF(I82=0,"",I76/I82*100)</f>
        <v/>
      </c>
    </row>
    <row r="77" spans="1:10" ht="36.75" customHeight="1" x14ac:dyDescent="0.2">
      <c r="A77" s="126"/>
      <c r="B77" s="131" t="s">
        <v>108</v>
      </c>
      <c r="C77" s="194" t="s">
        <v>109</v>
      </c>
      <c r="D77" s="195"/>
      <c r="E77" s="195"/>
      <c r="F77" s="138" t="s">
        <v>27</v>
      </c>
      <c r="G77" s="139"/>
      <c r="H77" s="139"/>
      <c r="I77" s="139">
        <f>'PS1 PJ 1.1_A Pol'!G533+'PS1 PJ 1.1_B Pol'!G49+'PS1 PJ 1.2  Pol'!G459</f>
        <v>0</v>
      </c>
      <c r="J77" s="135" t="str">
        <f>IF(I82=0,"",I77/I82*100)</f>
        <v/>
      </c>
    </row>
    <row r="78" spans="1:10" ht="36.75" customHeight="1" x14ac:dyDescent="0.2">
      <c r="A78" s="126"/>
      <c r="B78" s="131" t="s">
        <v>110</v>
      </c>
      <c r="C78" s="194" t="s">
        <v>111</v>
      </c>
      <c r="D78" s="195"/>
      <c r="E78" s="195"/>
      <c r="F78" s="138" t="s">
        <v>27</v>
      </c>
      <c r="G78" s="139"/>
      <c r="H78" s="139"/>
      <c r="I78" s="139">
        <f>'PS1 PJ 1.1_B Pol'!G69</f>
        <v>0</v>
      </c>
      <c r="J78" s="135" t="str">
        <f>IF(I82=0,"",I78/I82*100)</f>
        <v/>
      </c>
    </row>
    <row r="79" spans="1:10" ht="36.75" customHeight="1" x14ac:dyDescent="0.2">
      <c r="A79" s="126"/>
      <c r="B79" s="131" t="s">
        <v>112</v>
      </c>
      <c r="C79" s="194" t="s">
        <v>113</v>
      </c>
      <c r="D79" s="195"/>
      <c r="E79" s="195"/>
      <c r="F79" s="138" t="s">
        <v>28</v>
      </c>
      <c r="G79" s="139"/>
      <c r="H79" s="139"/>
      <c r="I79" s="139">
        <f>'PS1 PJ 1.1_B Pol'!G81</f>
        <v>0</v>
      </c>
      <c r="J79" s="135" t="str">
        <f>IF(I82=0,"",I79/I82*100)</f>
        <v/>
      </c>
    </row>
    <row r="80" spans="1:10" ht="36.75" customHeight="1" x14ac:dyDescent="0.2">
      <c r="A80" s="126"/>
      <c r="B80" s="131" t="s">
        <v>114</v>
      </c>
      <c r="C80" s="194" t="s">
        <v>29</v>
      </c>
      <c r="D80" s="195"/>
      <c r="E80" s="195"/>
      <c r="F80" s="138" t="s">
        <v>114</v>
      </c>
      <c r="G80" s="139"/>
      <c r="H80" s="139"/>
      <c r="I80" s="139">
        <f>'PS1 1 Pol'!G8+'PS1 PJ 1.1_A Pol'!G572+'PS1 PJ 1.2  Pol'!G484+'PS1 PJ 1.3 Pol'!G190</f>
        <v>0</v>
      </c>
      <c r="J80" s="135" t="str">
        <f>IF(I82=0,"",I80/I82*100)</f>
        <v/>
      </c>
    </row>
    <row r="81" spans="1:10" ht="36.75" customHeight="1" x14ac:dyDescent="0.2">
      <c r="A81" s="126"/>
      <c r="B81" s="131" t="s">
        <v>115</v>
      </c>
      <c r="C81" s="194" t="s">
        <v>30</v>
      </c>
      <c r="D81" s="195"/>
      <c r="E81" s="195"/>
      <c r="F81" s="138" t="s">
        <v>115</v>
      </c>
      <c r="G81" s="139"/>
      <c r="H81" s="139"/>
      <c r="I81" s="139">
        <f>'PS1 1 Pol'!G18</f>
        <v>0</v>
      </c>
      <c r="J81" s="135" t="str">
        <f>IF(I82=0,"",I81/I82*100)</f>
        <v/>
      </c>
    </row>
    <row r="82" spans="1:10" ht="25.5" customHeight="1" x14ac:dyDescent="0.2">
      <c r="A82" s="127"/>
      <c r="B82" s="132" t="s">
        <v>1</v>
      </c>
      <c r="C82" s="133"/>
      <c r="D82" s="134"/>
      <c r="E82" s="134"/>
      <c r="F82" s="140"/>
      <c r="G82" s="141"/>
      <c r="H82" s="141"/>
      <c r="I82" s="141">
        <f>SUM(I53:I81)</f>
        <v>0</v>
      </c>
      <c r="J82" s="136">
        <f>SUM(J53:J81)</f>
        <v>0</v>
      </c>
    </row>
    <row r="83" spans="1:10" x14ac:dyDescent="0.2">
      <c r="F83" s="86"/>
      <c r="G83" s="86"/>
      <c r="H83" s="86"/>
      <c r="I83" s="86"/>
      <c r="J83" s="137"/>
    </row>
    <row r="84" spans="1:10" x14ac:dyDescent="0.2">
      <c r="F84" s="86"/>
      <c r="G84" s="86"/>
      <c r="H84" s="86"/>
      <c r="I84" s="86"/>
      <c r="J84" s="137"/>
    </row>
    <row r="85" spans="1:10" x14ac:dyDescent="0.2">
      <c r="F85" s="86"/>
      <c r="G85" s="86"/>
      <c r="H85" s="86"/>
      <c r="I85" s="86"/>
      <c r="J85" s="137"/>
    </row>
  </sheetData>
  <sheetProtection algorithmName="SHA-512" hashValue="+Rrf462ao/eLFagAF4CRjdnXkrGDr/JZliAPCovjfjIC9j2m807uLY+BKhbGpWJJObT9uuqiL9HrWEQ4Bfklkw==" saltValue="sJ+dxTQISUZcxMNBZIOeb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8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B46:E46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80:E80"/>
    <mergeCell ref="C81:E81"/>
    <mergeCell ref="C75:E75"/>
    <mergeCell ref="C76:E76"/>
    <mergeCell ref="C77:E77"/>
    <mergeCell ref="C78:E78"/>
    <mergeCell ref="C79:E79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4" t="s">
        <v>7</v>
      </c>
      <c r="B1" s="244"/>
      <c r="C1" s="245"/>
      <c r="D1" s="244"/>
      <c r="E1" s="244"/>
      <c r="F1" s="244"/>
      <c r="G1" s="244"/>
    </row>
    <row r="2" spans="1:7" ht="24.95" customHeight="1" x14ac:dyDescent="0.2">
      <c r="A2" s="50" t="s">
        <v>8</v>
      </c>
      <c r="B2" s="49"/>
      <c r="C2" s="246"/>
      <c r="D2" s="246"/>
      <c r="E2" s="246"/>
      <c r="F2" s="246"/>
      <c r="G2" s="247"/>
    </row>
    <row r="3" spans="1:7" ht="24.95" customHeight="1" x14ac:dyDescent="0.2">
      <c r="A3" s="50" t="s">
        <v>9</v>
      </c>
      <c r="B3" s="49"/>
      <c r="C3" s="246"/>
      <c r="D3" s="246"/>
      <c r="E3" s="246"/>
      <c r="F3" s="246"/>
      <c r="G3" s="247"/>
    </row>
    <row r="4" spans="1:7" ht="24.95" customHeight="1" x14ac:dyDescent="0.2">
      <c r="A4" s="50" t="s">
        <v>10</v>
      </c>
      <c r="B4" s="49"/>
      <c r="C4" s="246"/>
      <c r="D4" s="246"/>
      <c r="E4" s="246"/>
      <c r="F4" s="246"/>
      <c r="G4" s="247"/>
    </row>
    <row r="5" spans="1:7" x14ac:dyDescent="0.2">
      <c r="B5" s="4"/>
      <c r="C5" s="5"/>
      <c r="D5" s="6"/>
    </row>
  </sheetData>
  <sheetProtection algorithmName="SHA-512" hashValue="eH4PZt+PnZyCJa2UxnSEc6EIIn6pxcYnnC73jFfZgcKoyJqc9rFWvWZO1wlILwSi1SqgTChqYovfP8yvlsvz+A==" saltValue="i2uNi2yaES2oF0HrYlCvx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D5CD0-9631-4883-9C72-DA6FFD6AFDE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4" customWidth="1"/>
    <col min="3" max="3" width="38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48" t="s">
        <v>7</v>
      </c>
      <c r="B1" s="248"/>
      <c r="C1" s="248"/>
      <c r="D1" s="248"/>
      <c r="E1" s="248"/>
      <c r="F1" s="248"/>
      <c r="G1" s="248"/>
      <c r="AG1" t="s">
        <v>116</v>
      </c>
    </row>
    <row r="2" spans="1:60" ht="24.95" customHeight="1" x14ac:dyDescent="0.2">
      <c r="A2" s="50" t="s">
        <v>8</v>
      </c>
      <c r="B2" s="49" t="s">
        <v>43</v>
      </c>
      <c r="C2" s="249" t="s">
        <v>44</v>
      </c>
      <c r="D2" s="250"/>
      <c r="E2" s="250"/>
      <c r="F2" s="250"/>
      <c r="G2" s="251"/>
      <c r="AG2" t="s">
        <v>117</v>
      </c>
    </row>
    <row r="3" spans="1:60" ht="24.95" customHeight="1" x14ac:dyDescent="0.2">
      <c r="A3" s="50" t="s">
        <v>9</v>
      </c>
      <c r="B3" s="49" t="s">
        <v>46</v>
      </c>
      <c r="C3" s="249" t="s">
        <v>47</v>
      </c>
      <c r="D3" s="250"/>
      <c r="E3" s="250"/>
      <c r="F3" s="250"/>
      <c r="G3" s="251"/>
      <c r="AC3" s="124" t="s">
        <v>118</v>
      </c>
      <c r="AG3" t="s">
        <v>119</v>
      </c>
    </row>
    <row r="4" spans="1:60" ht="24.95" customHeight="1" x14ac:dyDescent="0.2">
      <c r="A4" s="143" t="s">
        <v>10</v>
      </c>
      <c r="B4" s="144" t="s">
        <v>48</v>
      </c>
      <c r="C4" s="252" t="s">
        <v>49</v>
      </c>
      <c r="D4" s="253"/>
      <c r="E4" s="253"/>
      <c r="F4" s="253"/>
      <c r="G4" s="254"/>
      <c r="AG4" t="s">
        <v>120</v>
      </c>
    </row>
    <row r="5" spans="1:60" x14ac:dyDescent="0.2">
      <c r="D5" s="10"/>
    </row>
    <row r="6" spans="1:60" ht="38.25" x14ac:dyDescent="0.2">
      <c r="A6" s="146" t="s">
        <v>121</v>
      </c>
      <c r="B6" s="148" t="s">
        <v>122</v>
      </c>
      <c r="C6" s="148" t="s">
        <v>123</v>
      </c>
      <c r="D6" s="147" t="s">
        <v>124</v>
      </c>
      <c r="E6" s="146" t="s">
        <v>125</v>
      </c>
      <c r="F6" s="145" t="s">
        <v>126</v>
      </c>
      <c r="G6" s="146" t="s">
        <v>31</v>
      </c>
      <c r="H6" s="149" t="s">
        <v>32</v>
      </c>
      <c r="I6" s="149" t="s">
        <v>127</v>
      </c>
      <c r="J6" s="149" t="s">
        <v>33</v>
      </c>
      <c r="K6" s="149" t="s">
        <v>128</v>
      </c>
      <c r="L6" s="149" t="s">
        <v>129</v>
      </c>
      <c r="M6" s="149" t="s">
        <v>130</v>
      </c>
      <c r="N6" s="149" t="s">
        <v>131</v>
      </c>
      <c r="O6" s="149" t="s">
        <v>132</v>
      </c>
      <c r="P6" s="149" t="s">
        <v>133</v>
      </c>
      <c r="Q6" s="149" t="s">
        <v>134</v>
      </c>
      <c r="R6" s="149" t="s">
        <v>135</v>
      </c>
      <c r="S6" s="149" t="s">
        <v>136</v>
      </c>
      <c r="T6" s="149" t="s">
        <v>137</v>
      </c>
      <c r="U6" s="149" t="s">
        <v>138</v>
      </c>
      <c r="V6" s="149" t="s">
        <v>139</v>
      </c>
      <c r="W6" s="149" t="s">
        <v>140</v>
      </c>
      <c r="X6" s="149" t="s">
        <v>141</v>
      </c>
      <c r="Y6" s="149" t="s">
        <v>142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6" t="s">
        <v>143</v>
      </c>
      <c r="B8" s="167" t="s">
        <v>114</v>
      </c>
      <c r="C8" s="186" t="s">
        <v>29</v>
      </c>
      <c r="D8" s="168"/>
      <c r="E8" s="169"/>
      <c r="F8" s="170"/>
      <c r="G8" s="171">
        <f>SUMIF(AG9:AG17,"&lt;&gt;NOR",G9:G17)</f>
        <v>0</v>
      </c>
      <c r="H8" s="165"/>
      <c r="I8" s="165">
        <f>SUM(I9:I17)</f>
        <v>0</v>
      </c>
      <c r="J8" s="165"/>
      <c r="K8" s="165">
        <f>SUM(K9:K17)</f>
        <v>0</v>
      </c>
      <c r="L8" s="165"/>
      <c r="M8" s="165">
        <f>SUM(M9:M17)</f>
        <v>0</v>
      </c>
      <c r="N8" s="164"/>
      <c r="O8" s="164">
        <f>SUM(O9:O17)</f>
        <v>0</v>
      </c>
      <c r="P8" s="164"/>
      <c r="Q8" s="164">
        <f>SUM(Q9:Q17)</f>
        <v>0</v>
      </c>
      <c r="R8" s="165"/>
      <c r="S8" s="165"/>
      <c r="T8" s="165"/>
      <c r="U8" s="165"/>
      <c r="V8" s="165">
        <f>SUM(V9:V17)</f>
        <v>0</v>
      </c>
      <c r="W8" s="165"/>
      <c r="X8" s="165"/>
      <c r="Y8" s="165"/>
      <c r="AG8" t="s">
        <v>144</v>
      </c>
    </row>
    <row r="9" spans="1:60" ht="33.75" outlineLevel="1" x14ac:dyDescent="0.2">
      <c r="A9" s="179">
        <v>1</v>
      </c>
      <c r="B9" s="180" t="s">
        <v>145</v>
      </c>
      <c r="C9" s="187" t="s">
        <v>146</v>
      </c>
      <c r="D9" s="181" t="s">
        <v>147</v>
      </c>
      <c r="E9" s="182">
        <v>1</v>
      </c>
      <c r="F9" s="183"/>
      <c r="G9" s="184">
        <f>ROUND(E9*F9,2)</f>
        <v>0</v>
      </c>
      <c r="H9" s="161"/>
      <c r="I9" s="160">
        <f>ROUND(E9*H9,2)</f>
        <v>0</v>
      </c>
      <c r="J9" s="161"/>
      <c r="K9" s="160">
        <f>ROUND(E9*J9,2)</f>
        <v>0</v>
      </c>
      <c r="L9" s="160">
        <v>21</v>
      </c>
      <c r="M9" s="160">
        <f>G9*(1+L9/100)</f>
        <v>0</v>
      </c>
      <c r="N9" s="159">
        <v>0</v>
      </c>
      <c r="O9" s="159">
        <f>ROUND(E9*N9,2)</f>
        <v>0</v>
      </c>
      <c r="P9" s="159">
        <v>0</v>
      </c>
      <c r="Q9" s="159">
        <f>ROUND(E9*P9,2)</f>
        <v>0</v>
      </c>
      <c r="R9" s="160"/>
      <c r="S9" s="160" t="s">
        <v>148</v>
      </c>
      <c r="T9" s="160" t="s">
        <v>149</v>
      </c>
      <c r="U9" s="160">
        <v>0</v>
      </c>
      <c r="V9" s="160">
        <f>ROUND(E9*U9,2)</f>
        <v>0</v>
      </c>
      <c r="W9" s="160"/>
      <c r="X9" s="160" t="s">
        <v>150</v>
      </c>
      <c r="Y9" s="160" t="s">
        <v>151</v>
      </c>
      <c r="Z9" s="150"/>
      <c r="AA9" s="150"/>
      <c r="AB9" s="150"/>
      <c r="AC9" s="150"/>
      <c r="AD9" s="150"/>
      <c r="AE9" s="150"/>
      <c r="AF9" s="150"/>
      <c r="AG9" s="150" t="s">
        <v>152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9">
        <v>2</v>
      </c>
      <c r="B10" s="180" t="s">
        <v>153</v>
      </c>
      <c r="C10" s="187" t="s">
        <v>154</v>
      </c>
      <c r="D10" s="181" t="s">
        <v>147</v>
      </c>
      <c r="E10" s="182">
        <v>1</v>
      </c>
      <c r="F10" s="183"/>
      <c r="G10" s="184">
        <f>ROUND(E10*F10,2)</f>
        <v>0</v>
      </c>
      <c r="H10" s="161"/>
      <c r="I10" s="160">
        <f>ROUND(E10*H10,2)</f>
        <v>0</v>
      </c>
      <c r="J10" s="161"/>
      <c r="K10" s="160">
        <f>ROUND(E10*J10,2)</f>
        <v>0</v>
      </c>
      <c r="L10" s="160">
        <v>21</v>
      </c>
      <c r="M10" s="160">
        <f>G10*(1+L10/100)</f>
        <v>0</v>
      </c>
      <c r="N10" s="159">
        <v>0</v>
      </c>
      <c r="O10" s="159">
        <f>ROUND(E10*N10,2)</f>
        <v>0</v>
      </c>
      <c r="P10" s="159">
        <v>0</v>
      </c>
      <c r="Q10" s="159">
        <f>ROUND(E10*P10,2)</f>
        <v>0</v>
      </c>
      <c r="R10" s="160"/>
      <c r="S10" s="160" t="s">
        <v>155</v>
      </c>
      <c r="T10" s="160" t="s">
        <v>149</v>
      </c>
      <c r="U10" s="160">
        <v>0</v>
      </c>
      <c r="V10" s="160">
        <f>ROUND(E10*U10,2)</f>
        <v>0</v>
      </c>
      <c r="W10" s="160"/>
      <c r="X10" s="160" t="s">
        <v>150</v>
      </c>
      <c r="Y10" s="160" t="s">
        <v>151</v>
      </c>
      <c r="Z10" s="150"/>
      <c r="AA10" s="150"/>
      <c r="AB10" s="150"/>
      <c r="AC10" s="150"/>
      <c r="AD10" s="150"/>
      <c r="AE10" s="150"/>
      <c r="AF10" s="150"/>
      <c r="AG10" s="150" t="s">
        <v>152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3">
        <v>3</v>
      </c>
      <c r="B11" s="174" t="s">
        <v>156</v>
      </c>
      <c r="C11" s="188" t="s">
        <v>157</v>
      </c>
      <c r="D11" s="175" t="s">
        <v>147</v>
      </c>
      <c r="E11" s="176">
        <v>1</v>
      </c>
      <c r="F11" s="177"/>
      <c r="G11" s="178">
        <f>ROUND(E11*F11,2)</f>
        <v>0</v>
      </c>
      <c r="H11" s="161"/>
      <c r="I11" s="160">
        <f>ROUND(E11*H11,2)</f>
        <v>0</v>
      </c>
      <c r="J11" s="161"/>
      <c r="K11" s="160">
        <f>ROUND(E11*J11,2)</f>
        <v>0</v>
      </c>
      <c r="L11" s="160">
        <v>21</v>
      </c>
      <c r="M11" s="160">
        <f>G11*(1+L11/100)</f>
        <v>0</v>
      </c>
      <c r="N11" s="159">
        <v>0</v>
      </c>
      <c r="O11" s="159">
        <f>ROUND(E11*N11,2)</f>
        <v>0</v>
      </c>
      <c r="P11" s="159">
        <v>0</v>
      </c>
      <c r="Q11" s="159">
        <f>ROUND(E11*P11,2)</f>
        <v>0</v>
      </c>
      <c r="R11" s="160"/>
      <c r="S11" s="160" t="s">
        <v>148</v>
      </c>
      <c r="T11" s="160" t="s">
        <v>149</v>
      </c>
      <c r="U11" s="160">
        <v>0</v>
      </c>
      <c r="V11" s="160">
        <f>ROUND(E11*U11,2)</f>
        <v>0</v>
      </c>
      <c r="W11" s="160"/>
      <c r="X11" s="160" t="s">
        <v>150</v>
      </c>
      <c r="Y11" s="160" t="s">
        <v>151</v>
      </c>
      <c r="Z11" s="150"/>
      <c r="AA11" s="150"/>
      <c r="AB11" s="150"/>
      <c r="AC11" s="150"/>
      <c r="AD11" s="150"/>
      <c r="AE11" s="150"/>
      <c r="AF11" s="150"/>
      <c r="AG11" s="150" t="s">
        <v>152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2" x14ac:dyDescent="0.2">
      <c r="A12" s="157"/>
      <c r="B12" s="158"/>
      <c r="C12" s="269" t="s">
        <v>158</v>
      </c>
      <c r="D12" s="270"/>
      <c r="E12" s="270"/>
      <c r="F12" s="270"/>
      <c r="G12" s="27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50"/>
      <c r="AA12" s="150"/>
      <c r="AB12" s="150"/>
      <c r="AC12" s="150"/>
      <c r="AD12" s="150"/>
      <c r="AE12" s="150"/>
      <c r="AF12" s="150"/>
      <c r="AG12" s="150" t="s">
        <v>159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3">
        <v>4</v>
      </c>
      <c r="B13" s="174" t="s">
        <v>160</v>
      </c>
      <c r="C13" s="188" t="s">
        <v>161</v>
      </c>
      <c r="D13" s="175" t="s">
        <v>147</v>
      </c>
      <c r="E13" s="176">
        <v>1</v>
      </c>
      <c r="F13" s="177"/>
      <c r="G13" s="178">
        <f>ROUND(E13*F13,2)</f>
        <v>0</v>
      </c>
      <c r="H13" s="161"/>
      <c r="I13" s="160">
        <f>ROUND(E13*H13,2)</f>
        <v>0</v>
      </c>
      <c r="J13" s="161"/>
      <c r="K13" s="160">
        <f>ROUND(E13*J13,2)</f>
        <v>0</v>
      </c>
      <c r="L13" s="160">
        <v>21</v>
      </c>
      <c r="M13" s="160">
        <f>G13*(1+L13/100)</f>
        <v>0</v>
      </c>
      <c r="N13" s="159">
        <v>0</v>
      </c>
      <c r="O13" s="159">
        <f>ROUND(E13*N13,2)</f>
        <v>0</v>
      </c>
      <c r="P13" s="159">
        <v>0</v>
      </c>
      <c r="Q13" s="159">
        <f>ROUND(E13*P13,2)</f>
        <v>0</v>
      </c>
      <c r="R13" s="160"/>
      <c r="S13" s="160" t="s">
        <v>148</v>
      </c>
      <c r="T13" s="160" t="s">
        <v>149</v>
      </c>
      <c r="U13" s="160">
        <v>0</v>
      </c>
      <c r="V13" s="160">
        <f>ROUND(E13*U13,2)</f>
        <v>0</v>
      </c>
      <c r="W13" s="160"/>
      <c r="X13" s="160" t="s">
        <v>150</v>
      </c>
      <c r="Y13" s="160" t="s">
        <v>151</v>
      </c>
      <c r="Z13" s="150"/>
      <c r="AA13" s="150"/>
      <c r="AB13" s="150"/>
      <c r="AC13" s="150"/>
      <c r="AD13" s="150"/>
      <c r="AE13" s="150"/>
      <c r="AF13" s="150"/>
      <c r="AG13" s="150" t="s">
        <v>152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2" x14ac:dyDescent="0.2">
      <c r="A14" s="157"/>
      <c r="B14" s="158"/>
      <c r="C14" s="269" t="s">
        <v>162</v>
      </c>
      <c r="D14" s="270"/>
      <c r="E14" s="270"/>
      <c r="F14" s="270"/>
      <c r="G14" s="270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50"/>
      <c r="AA14" s="150"/>
      <c r="AB14" s="150"/>
      <c r="AC14" s="150"/>
      <c r="AD14" s="150"/>
      <c r="AE14" s="150"/>
      <c r="AF14" s="150"/>
      <c r="AG14" s="150" t="s">
        <v>159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3">
        <v>5</v>
      </c>
      <c r="B15" s="174" t="s">
        <v>163</v>
      </c>
      <c r="C15" s="188" t="s">
        <v>164</v>
      </c>
      <c r="D15" s="175" t="s">
        <v>147</v>
      </c>
      <c r="E15" s="176">
        <v>1</v>
      </c>
      <c r="F15" s="177"/>
      <c r="G15" s="178">
        <f>ROUND(E15*F15,2)</f>
        <v>0</v>
      </c>
      <c r="H15" s="161"/>
      <c r="I15" s="160">
        <f>ROUND(E15*H15,2)</f>
        <v>0</v>
      </c>
      <c r="J15" s="161"/>
      <c r="K15" s="160">
        <f>ROUND(E15*J15,2)</f>
        <v>0</v>
      </c>
      <c r="L15" s="160">
        <v>21</v>
      </c>
      <c r="M15" s="160">
        <f>G15*(1+L15/100)</f>
        <v>0</v>
      </c>
      <c r="N15" s="159">
        <v>0</v>
      </c>
      <c r="O15" s="159">
        <f>ROUND(E15*N15,2)</f>
        <v>0</v>
      </c>
      <c r="P15" s="159">
        <v>0</v>
      </c>
      <c r="Q15" s="159">
        <f>ROUND(E15*P15,2)</f>
        <v>0</v>
      </c>
      <c r="R15" s="160"/>
      <c r="S15" s="160" t="s">
        <v>148</v>
      </c>
      <c r="T15" s="160" t="s">
        <v>149</v>
      </c>
      <c r="U15" s="160">
        <v>0</v>
      </c>
      <c r="V15" s="160">
        <f>ROUND(E15*U15,2)</f>
        <v>0</v>
      </c>
      <c r="W15" s="160"/>
      <c r="X15" s="160" t="s">
        <v>150</v>
      </c>
      <c r="Y15" s="160" t="s">
        <v>151</v>
      </c>
      <c r="Z15" s="150"/>
      <c r="AA15" s="150"/>
      <c r="AB15" s="150"/>
      <c r="AC15" s="150"/>
      <c r="AD15" s="150"/>
      <c r="AE15" s="150"/>
      <c r="AF15" s="150"/>
      <c r="AG15" s="150" t="s">
        <v>152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2" x14ac:dyDescent="0.2">
      <c r="A16" s="157"/>
      <c r="B16" s="158"/>
      <c r="C16" s="269" t="s">
        <v>165</v>
      </c>
      <c r="D16" s="270"/>
      <c r="E16" s="270"/>
      <c r="F16" s="270"/>
      <c r="G16" s="270"/>
      <c r="H16" s="160"/>
      <c r="I16" s="160"/>
      <c r="J16" s="160"/>
      <c r="K16" s="160"/>
      <c r="L16" s="160"/>
      <c r="M16" s="160"/>
      <c r="N16" s="159"/>
      <c r="O16" s="159"/>
      <c r="P16" s="159"/>
      <c r="Q16" s="159"/>
      <c r="R16" s="160"/>
      <c r="S16" s="160"/>
      <c r="T16" s="160"/>
      <c r="U16" s="160"/>
      <c r="V16" s="160"/>
      <c r="W16" s="160"/>
      <c r="X16" s="160"/>
      <c r="Y16" s="160"/>
      <c r="Z16" s="150"/>
      <c r="AA16" s="150"/>
      <c r="AB16" s="150"/>
      <c r="AC16" s="150"/>
      <c r="AD16" s="150"/>
      <c r="AE16" s="150"/>
      <c r="AF16" s="150"/>
      <c r="AG16" s="150" t="s">
        <v>159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ht="22.5" outlineLevel="1" x14ac:dyDescent="0.2">
      <c r="A17" s="179">
        <v>6</v>
      </c>
      <c r="B17" s="180" t="s">
        <v>166</v>
      </c>
      <c r="C17" s="187" t="s">
        <v>167</v>
      </c>
      <c r="D17" s="181" t="s">
        <v>147</v>
      </c>
      <c r="E17" s="182">
        <v>1</v>
      </c>
      <c r="F17" s="183"/>
      <c r="G17" s="184">
        <f>ROUND(E17*F17,2)</f>
        <v>0</v>
      </c>
      <c r="H17" s="161"/>
      <c r="I17" s="160">
        <f>ROUND(E17*H17,2)</f>
        <v>0</v>
      </c>
      <c r="J17" s="161"/>
      <c r="K17" s="160">
        <f>ROUND(E17*J17,2)</f>
        <v>0</v>
      </c>
      <c r="L17" s="160">
        <v>21</v>
      </c>
      <c r="M17" s="160">
        <f>G17*(1+L17/100)</f>
        <v>0</v>
      </c>
      <c r="N17" s="159">
        <v>0</v>
      </c>
      <c r="O17" s="159">
        <f>ROUND(E17*N17,2)</f>
        <v>0</v>
      </c>
      <c r="P17" s="159">
        <v>0</v>
      </c>
      <c r="Q17" s="159">
        <f>ROUND(E17*P17,2)</f>
        <v>0</v>
      </c>
      <c r="R17" s="160"/>
      <c r="S17" s="160" t="s">
        <v>155</v>
      </c>
      <c r="T17" s="160" t="s">
        <v>149</v>
      </c>
      <c r="U17" s="160">
        <v>0</v>
      </c>
      <c r="V17" s="160">
        <f>ROUND(E17*U17,2)</f>
        <v>0</v>
      </c>
      <c r="W17" s="160"/>
      <c r="X17" s="160" t="s">
        <v>150</v>
      </c>
      <c r="Y17" s="160" t="s">
        <v>151</v>
      </c>
      <c r="Z17" s="150"/>
      <c r="AA17" s="150"/>
      <c r="AB17" s="150"/>
      <c r="AC17" s="150"/>
      <c r="AD17" s="150"/>
      <c r="AE17" s="150"/>
      <c r="AF17" s="150"/>
      <c r="AG17" s="150" t="s">
        <v>152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x14ac:dyDescent="0.2">
      <c r="A18" s="166" t="s">
        <v>143</v>
      </c>
      <c r="B18" s="167" t="s">
        <v>115</v>
      </c>
      <c r="C18" s="186" t="s">
        <v>30</v>
      </c>
      <c r="D18" s="168"/>
      <c r="E18" s="169"/>
      <c r="F18" s="170"/>
      <c r="G18" s="171">
        <f>SUMIF(AG19:AG28,"&lt;&gt;NOR",G19:G28)</f>
        <v>0</v>
      </c>
      <c r="H18" s="165"/>
      <c r="I18" s="165">
        <f>SUM(I19:I28)</f>
        <v>0</v>
      </c>
      <c r="J18" s="165"/>
      <c r="K18" s="165">
        <f>SUM(K19:K28)</f>
        <v>0</v>
      </c>
      <c r="L18" s="165"/>
      <c r="M18" s="165">
        <f>SUM(M19:M28)</f>
        <v>0</v>
      </c>
      <c r="N18" s="164"/>
      <c r="O18" s="164">
        <f>SUM(O19:O28)</f>
        <v>0.05</v>
      </c>
      <c r="P18" s="164"/>
      <c r="Q18" s="164">
        <f>SUM(Q19:Q28)</f>
        <v>0</v>
      </c>
      <c r="R18" s="165"/>
      <c r="S18" s="165"/>
      <c r="T18" s="165"/>
      <c r="U18" s="165"/>
      <c r="V18" s="165">
        <f>SUM(V19:V28)</f>
        <v>0</v>
      </c>
      <c r="W18" s="165"/>
      <c r="X18" s="165"/>
      <c r="Y18" s="165"/>
      <c r="AG18" t="s">
        <v>144</v>
      </c>
    </row>
    <row r="19" spans="1:60" outlineLevel="1" x14ac:dyDescent="0.2">
      <c r="A19" s="173">
        <v>7</v>
      </c>
      <c r="B19" s="174" t="s">
        <v>168</v>
      </c>
      <c r="C19" s="188" t="s">
        <v>169</v>
      </c>
      <c r="D19" s="175" t="s">
        <v>147</v>
      </c>
      <c r="E19" s="176">
        <v>1</v>
      </c>
      <c r="F19" s="177"/>
      <c r="G19" s="178">
        <f>ROUND(E19*F19,2)</f>
        <v>0</v>
      </c>
      <c r="H19" s="161"/>
      <c r="I19" s="160">
        <f>ROUND(E19*H19,2)</f>
        <v>0</v>
      </c>
      <c r="J19" s="161"/>
      <c r="K19" s="160">
        <f>ROUND(E19*J19,2)</f>
        <v>0</v>
      </c>
      <c r="L19" s="160">
        <v>21</v>
      </c>
      <c r="M19" s="160">
        <f>G19*(1+L19/100)</f>
        <v>0</v>
      </c>
      <c r="N19" s="159">
        <v>0</v>
      </c>
      <c r="O19" s="159">
        <f>ROUND(E19*N19,2)</f>
        <v>0</v>
      </c>
      <c r="P19" s="159">
        <v>0</v>
      </c>
      <c r="Q19" s="159">
        <f>ROUND(E19*P19,2)</f>
        <v>0</v>
      </c>
      <c r="R19" s="160"/>
      <c r="S19" s="160" t="s">
        <v>148</v>
      </c>
      <c r="T19" s="160" t="s">
        <v>149</v>
      </c>
      <c r="U19" s="160">
        <v>0</v>
      </c>
      <c r="V19" s="160">
        <f>ROUND(E19*U19,2)</f>
        <v>0</v>
      </c>
      <c r="W19" s="160"/>
      <c r="X19" s="160" t="s">
        <v>150</v>
      </c>
      <c r="Y19" s="160" t="s">
        <v>151</v>
      </c>
      <c r="Z19" s="150"/>
      <c r="AA19" s="150"/>
      <c r="AB19" s="150"/>
      <c r="AC19" s="150"/>
      <c r="AD19" s="150"/>
      <c r="AE19" s="150"/>
      <c r="AF19" s="150"/>
      <c r="AG19" s="150" t="s">
        <v>152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2" x14ac:dyDescent="0.2">
      <c r="A20" s="157"/>
      <c r="B20" s="158"/>
      <c r="C20" s="189" t="s">
        <v>170</v>
      </c>
      <c r="D20" s="162"/>
      <c r="E20" s="163">
        <v>1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50"/>
      <c r="AA20" s="150"/>
      <c r="AB20" s="150"/>
      <c r="AC20" s="150"/>
      <c r="AD20" s="150"/>
      <c r="AE20" s="150"/>
      <c r="AF20" s="150"/>
      <c r="AG20" s="150" t="s">
        <v>171</v>
      </c>
      <c r="AH20" s="150">
        <v>0</v>
      </c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ht="22.5" outlineLevel="1" x14ac:dyDescent="0.2">
      <c r="A21" s="179">
        <v>8</v>
      </c>
      <c r="B21" s="180" t="s">
        <v>172</v>
      </c>
      <c r="C21" s="187" t="s">
        <v>173</v>
      </c>
      <c r="D21" s="181" t="s">
        <v>174</v>
      </c>
      <c r="E21" s="182">
        <v>1</v>
      </c>
      <c r="F21" s="183"/>
      <c r="G21" s="184">
        <f>ROUND(E21*F21,2)</f>
        <v>0</v>
      </c>
      <c r="H21" s="161"/>
      <c r="I21" s="160">
        <f>ROUND(E21*H21,2)</f>
        <v>0</v>
      </c>
      <c r="J21" s="161"/>
      <c r="K21" s="160">
        <f>ROUND(E21*J21,2)</f>
        <v>0</v>
      </c>
      <c r="L21" s="160">
        <v>21</v>
      </c>
      <c r="M21" s="160">
        <f>G21*(1+L21/100)</f>
        <v>0</v>
      </c>
      <c r="N21" s="159">
        <v>0.05</v>
      </c>
      <c r="O21" s="159">
        <f>ROUND(E21*N21,2)</f>
        <v>0.05</v>
      </c>
      <c r="P21" s="159">
        <v>0</v>
      </c>
      <c r="Q21" s="159">
        <f>ROUND(E21*P21,2)</f>
        <v>0</v>
      </c>
      <c r="R21" s="160"/>
      <c r="S21" s="160" t="s">
        <v>155</v>
      </c>
      <c r="T21" s="160" t="s">
        <v>149</v>
      </c>
      <c r="U21" s="160">
        <v>0</v>
      </c>
      <c r="V21" s="160">
        <f>ROUND(E21*U21,2)</f>
        <v>0</v>
      </c>
      <c r="W21" s="160"/>
      <c r="X21" s="160" t="s">
        <v>150</v>
      </c>
      <c r="Y21" s="160" t="s">
        <v>151</v>
      </c>
      <c r="Z21" s="150"/>
      <c r="AA21" s="150"/>
      <c r="AB21" s="150"/>
      <c r="AC21" s="150"/>
      <c r="AD21" s="150"/>
      <c r="AE21" s="150"/>
      <c r="AF21" s="150"/>
      <c r="AG21" s="150" t="s">
        <v>152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79">
        <v>9</v>
      </c>
      <c r="B22" s="180" t="s">
        <v>175</v>
      </c>
      <c r="C22" s="187" t="s">
        <v>176</v>
      </c>
      <c r="D22" s="181" t="s">
        <v>147</v>
      </c>
      <c r="E22" s="182">
        <v>1</v>
      </c>
      <c r="F22" s="183"/>
      <c r="G22" s="184">
        <f>ROUND(E22*F22,2)</f>
        <v>0</v>
      </c>
      <c r="H22" s="161"/>
      <c r="I22" s="160">
        <f>ROUND(E22*H22,2)</f>
        <v>0</v>
      </c>
      <c r="J22" s="161"/>
      <c r="K22" s="160">
        <f>ROUND(E22*J22,2)</f>
        <v>0</v>
      </c>
      <c r="L22" s="160">
        <v>21</v>
      </c>
      <c r="M22" s="160">
        <f>G22*(1+L22/100)</f>
        <v>0</v>
      </c>
      <c r="N22" s="159">
        <v>0</v>
      </c>
      <c r="O22" s="159">
        <f>ROUND(E22*N22,2)</f>
        <v>0</v>
      </c>
      <c r="P22" s="159">
        <v>0</v>
      </c>
      <c r="Q22" s="159">
        <f>ROUND(E22*P22,2)</f>
        <v>0</v>
      </c>
      <c r="R22" s="160"/>
      <c r="S22" s="160" t="s">
        <v>148</v>
      </c>
      <c r="T22" s="160" t="s">
        <v>149</v>
      </c>
      <c r="U22" s="160">
        <v>0</v>
      </c>
      <c r="V22" s="160">
        <f>ROUND(E22*U22,2)</f>
        <v>0</v>
      </c>
      <c r="W22" s="160"/>
      <c r="X22" s="160" t="s">
        <v>150</v>
      </c>
      <c r="Y22" s="160" t="s">
        <v>151</v>
      </c>
      <c r="Z22" s="150"/>
      <c r="AA22" s="150"/>
      <c r="AB22" s="150"/>
      <c r="AC22" s="150"/>
      <c r="AD22" s="150"/>
      <c r="AE22" s="150"/>
      <c r="AF22" s="150"/>
      <c r="AG22" s="150" t="s">
        <v>152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2.5" outlineLevel="1" x14ac:dyDescent="0.2">
      <c r="A23" s="173">
        <v>10</v>
      </c>
      <c r="B23" s="174" t="s">
        <v>177</v>
      </c>
      <c r="C23" s="188" t="s">
        <v>178</v>
      </c>
      <c r="D23" s="175" t="s">
        <v>147</v>
      </c>
      <c r="E23" s="176">
        <v>1</v>
      </c>
      <c r="F23" s="177"/>
      <c r="G23" s="178">
        <f>ROUND(E23*F23,2)</f>
        <v>0</v>
      </c>
      <c r="H23" s="161"/>
      <c r="I23" s="160">
        <f>ROUND(E23*H23,2)</f>
        <v>0</v>
      </c>
      <c r="J23" s="161"/>
      <c r="K23" s="160">
        <f>ROUND(E23*J23,2)</f>
        <v>0</v>
      </c>
      <c r="L23" s="160">
        <v>21</v>
      </c>
      <c r="M23" s="160">
        <f>G23*(1+L23/100)</f>
        <v>0</v>
      </c>
      <c r="N23" s="159">
        <v>0</v>
      </c>
      <c r="O23" s="159">
        <f>ROUND(E23*N23,2)</f>
        <v>0</v>
      </c>
      <c r="P23" s="159">
        <v>0</v>
      </c>
      <c r="Q23" s="159">
        <f>ROUND(E23*P23,2)</f>
        <v>0</v>
      </c>
      <c r="R23" s="160"/>
      <c r="S23" s="160" t="s">
        <v>148</v>
      </c>
      <c r="T23" s="160" t="s">
        <v>149</v>
      </c>
      <c r="U23" s="160">
        <v>0</v>
      </c>
      <c r="V23" s="160">
        <f>ROUND(E23*U23,2)</f>
        <v>0</v>
      </c>
      <c r="W23" s="160"/>
      <c r="X23" s="160" t="s">
        <v>150</v>
      </c>
      <c r="Y23" s="160" t="s">
        <v>151</v>
      </c>
      <c r="Z23" s="150"/>
      <c r="AA23" s="150"/>
      <c r="AB23" s="150"/>
      <c r="AC23" s="150"/>
      <c r="AD23" s="150"/>
      <c r="AE23" s="150"/>
      <c r="AF23" s="150"/>
      <c r="AG23" s="150" t="s">
        <v>152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45" outlineLevel="2" x14ac:dyDescent="0.2">
      <c r="A24" s="157"/>
      <c r="B24" s="158"/>
      <c r="C24" s="269" t="s">
        <v>179</v>
      </c>
      <c r="D24" s="270"/>
      <c r="E24" s="270"/>
      <c r="F24" s="270"/>
      <c r="G24" s="27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50"/>
      <c r="AA24" s="150"/>
      <c r="AB24" s="150"/>
      <c r="AC24" s="150"/>
      <c r="AD24" s="150"/>
      <c r="AE24" s="150"/>
      <c r="AF24" s="150"/>
      <c r="AG24" s="150" t="s">
        <v>159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85" t="str">
        <f>C24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9">
        <v>11</v>
      </c>
      <c r="B25" s="180" t="s">
        <v>180</v>
      </c>
      <c r="C25" s="187" t="s">
        <v>181</v>
      </c>
      <c r="D25" s="181" t="s">
        <v>147</v>
      </c>
      <c r="E25" s="182">
        <v>1</v>
      </c>
      <c r="F25" s="183"/>
      <c r="G25" s="184">
        <f>ROUND(E25*F25,2)</f>
        <v>0</v>
      </c>
      <c r="H25" s="161"/>
      <c r="I25" s="160">
        <f>ROUND(E25*H25,2)</f>
        <v>0</v>
      </c>
      <c r="J25" s="161"/>
      <c r="K25" s="160">
        <f>ROUND(E25*J25,2)</f>
        <v>0</v>
      </c>
      <c r="L25" s="160">
        <v>21</v>
      </c>
      <c r="M25" s="160">
        <f>G25*(1+L25/100)</f>
        <v>0</v>
      </c>
      <c r="N25" s="159">
        <v>0</v>
      </c>
      <c r="O25" s="159">
        <f>ROUND(E25*N25,2)</f>
        <v>0</v>
      </c>
      <c r="P25" s="159">
        <v>0</v>
      </c>
      <c r="Q25" s="159">
        <f>ROUND(E25*P25,2)</f>
        <v>0</v>
      </c>
      <c r="R25" s="160"/>
      <c r="S25" s="160" t="s">
        <v>148</v>
      </c>
      <c r="T25" s="160" t="s">
        <v>149</v>
      </c>
      <c r="U25" s="160">
        <v>0</v>
      </c>
      <c r="V25" s="160">
        <f>ROUND(E25*U25,2)</f>
        <v>0</v>
      </c>
      <c r="W25" s="160"/>
      <c r="X25" s="160" t="s">
        <v>150</v>
      </c>
      <c r="Y25" s="160" t="s">
        <v>151</v>
      </c>
      <c r="Z25" s="150"/>
      <c r="AA25" s="150"/>
      <c r="AB25" s="150"/>
      <c r="AC25" s="150"/>
      <c r="AD25" s="150"/>
      <c r="AE25" s="150"/>
      <c r="AF25" s="150"/>
      <c r="AG25" s="150" t="s">
        <v>152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79">
        <v>12</v>
      </c>
      <c r="B26" s="180" t="s">
        <v>182</v>
      </c>
      <c r="C26" s="187" t="s">
        <v>183</v>
      </c>
      <c r="D26" s="181" t="s">
        <v>147</v>
      </c>
      <c r="E26" s="182">
        <v>1</v>
      </c>
      <c r="F26" s="183"/>
      <c r="G26" s="184">
        <f>ROUND(E26*F26,2)</f>
        <v>0</v>
      </c>
      <c r="H26" s="161"/>
      <c r="I26" s="160">
        <f>ROUND(E26*H26,2)</f>
        <v>0</v>
      </c>
      <c r="J26" s="161"/>
      <c r="K26" s="160">
        <f>ROUND(E26*J26,2)</f>
        <v>0</v>
      </c>
      <c r="L26" s="160">
        <v>21</v>
      </c>
      <c r="M26" s="160">
        <f>G26*(1+L26/100)</f>
        <v>0</v>
      </c>
      <c r="N26" s="159">
        <v>0</v>
      </c>
      <c r="O26" s="159">
        <f>ROUND(E26*N26,2)</f>
        <v>0</v>
      </c>
      <c r="P26" s="159">
        <v>0</v>
      </c>
      <c r="Q26" s="159">
        <f>ROUND(E26*P26,2)</f>
        <v>0</v>
      </c>
      <c r="R26" s="160"/>
      <c r="S26" s="160" t="s">
        <v>148</v>
      </c>
      <c r="T26" s="160" t="s">
        <v>149</v>
      </c>
      <c r="U26" s="160">
        <v>0</v>
      </c>
      <c r="V26" s="160">
        <f>ROUND(E26*U26,2)</f>
        <v>0</v>
      </c>
      <c r="W26" s="160"/>
      <c r="X26" s="160" t="s">
        <v>150</v>
      </c>
      <c r="Y26" s="160" t="s">
        <v>151</v>
      </c>
      <c r="Z26" s="150"/>
      <c r="AA26" s="150"/>
      <c r="AB26" s="150"/>
      <c r="AC26" s="150"/>
      <c r="AD26" s="150"/>
      <c r="AE26" s="150"/>
      <c r="AF26" s="150"/>
      <c r="AG26" s="150" t="s">
        <v>152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79">
        <v>13</v>
      </c>
      <c r="B27" s="180" t="s">
        <v>184</v>
      </c>
      <c r="C27" s="187" t="s">
        <v>185</v>
      </c>
      <c r="D27" s="181" t="s">
        <v>147</v>
      </c>
      <c r="E27" s="182">
        <v>1</v>
      </c>
      <c r="F27" s="183"/>
      <c r="G27" s="184">
        <f>ROUND(E27*F27,2)</f>
        <v>0</v>
      </c>
      <c r="H27" s="161"/>
      <c r="I27" s="160">
        <f>ROUND(E27*H27,2)</f>
        <v>0</v>
      </c>
      <c r="J27" s="161"/>
      <c r="K27" s="160">
        <f>ROUND(E27*J27,2)</f>
        <v>0</v>
      </c>
      <c r="L27" s="160">
        <v>21</v>
      </c>
      <c r="M27" s="160">
        <f>G27*(1+L27/100)</f>
        <v>0</v>
      </c>
      <c r="N27" s="159">
        <v>0</v>
      </c>
      <c r="O27" s="159">
        <f>ROUND(E27*N27,2)</f>
        <v>0</v>
      </c>
      <c r="P27" s="159">
        <v>0</v>
      </c>
      <c r="Q27" s="159">
        <f>ROUND(E27*P27,2)</f>
        <v>0</v>
      </c>
      <c r="R27" s="160"/>
      <c r="S27" s="160" t="s">
        <v>148</v>
      </c>
      <c r="T27" s="160" t="s">
        <v>149</v>
      </c>
      <c r="U27" s="160">
        <v>0</v>
      </c>
      <c r="V27" s="160">
        <f>ROUND(E27*U27,2)</f>
        <v>0</v>
      </c>
      <c r="W27" s="160"/>
      <c r="X27" s="160" t="s">
        <v>150</v>
      </c>
      <c r="Y27" s="160" t="s">
        <v>151</v>
      </c>
      <c r="Z27" s="150"/>
      <c r="AA27" s="150"/>
      <c r="AB27" s="150"/>
      <c r="AC27" s="150"/>
      <c r="AD27" s="150"/>
      <c r="AE27" s="150"/>
      <c r="AF27" s="150"/>
      <c r="AG27" s="150" t="s">
        <v>152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73">
        <v>14</v>
      </c>
      <c r="B28" s="174" t="s">
        <v>186</v>
      </c>
      <c r="C28" s="188" t="s">
        <v>187</v>
      </c>
      <c r="D28" s="175" t="s">
        <v>147</v>
      </c>
      <c r="E28" s="176">
        <v>1</v>
      </c>
      <c r="F28" s="177"/>
      <c r="G28" s="178">
        <f>ROUND(E28*F28,2)</f>
        <v>0</v>
      </c>
      <c r="H28" s="161"/>
      <c r="I28" s="160">
        <f>ROUND(E28*H28,2)</f>
        <v>0</v>
      </c>
      <c r="J28" s="161"/>
      <c r="K28" s="160">
        <f>ROUND(E28*J28,2)</f>
        <v>0</v>
      </c>
      <c r="L28" s="160">
        <v>21</v>
      </c>
      <c r="M28" s="160">
        <f>G28*(1+L28/100)</f>
        <v>0</v>
      </c>
      <c r="N28" s="159">
        <v>0</v>
      </c>
      <c r="O28" s="159">
        <f>ROUND(E28*N28,2)</f>
        <v>0</v>
      </c>
      <c r="P28" s="159">
        <v>0</v>
      </c>
      <c r="Q28" s="159">
        <f>ROUND(E28*P28,2)</f>
        <v>0</v>
      </c>
      <c r="R28" s="160"/>
      <c r="S28" s="160" t="s">
        <v>148</v>
      </c>
      <c r="T28" s="160" t="s">
        <v>149</v>
      </c>
      <c r="U28" s="160">
        <v>0</v>
      </c>
      <c r="V28" s="160">
        <f>ROUND(E28*U28,2)</f>
        <v>0</v>
      </c>
      <c r="W28" s="160"/>
      <c r="X28" s="160" t="s">
        <v>150</v>
      </c>
      <c r="Y28" s="160" t="s">
        <v>151</v>
      </c>
      <c r="Z28" s="150"/>
      <c r="AA28" s="150"/>
      <c r="AB28" s="150"/>
      <c r="AC28" s="150"/>
      <c r="AD28" s="150"/>
      <c r="AE28" s="150"/>
      <c r="AF28" s="150"/>
      <c r="AG28" s="150" t="s">
        <v>188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x14ac:dyDescent="0.2">
      <c r="A29" s="3"/>
      <c r="B29" s="4"/>
      <c r="C29" s="190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129</v>
      </c>
    </row>
    <row r="30" spans="1:60" x14ac:dyDescent="0.2">
      <c r="A30" s="153"/>
      <c r="B30" s="154" t="s">
        <v>31</v>
      </c>
      <c r="C30" s="191"/>
      <c r="D30" s="155"/>
      <c r="E30" s="156"/>
      <c r="F30" s="156"/>
      <c r="G30" s="172">
        <f>G8+G18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189</v>
      </c>
    </row>
    <row r="31" spans="1:60" x14ac:dyDescent="0.2">
      <c r="A31" s="3"/>
      <c r="B31" s="4"/>
      <c r="C31" s="190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3"/>
      <c r="B32" s="4"/>
      <c r="C32" s="190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55" t="s">
        <v>190</v>
      </c>
      <c r="B33" s="255"/>
      <c r="C33" s="256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57"/>
      <c r="B34" s="258"/>
      <c r="C34" s="259"/>
      <c r="D34" s="258"/>
      <c r="E34" s="258"/>
      <c r="F34" s="258"/>
      <c r="G34" s="26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G34" t="s">
        <v>191</v>
      </c>
    </row>
    <row r="35" spans="1:33" x14ac:dyDescent="0.2">
      <c r="A35" s="261"/>
      <c r="B35" s="262"/>
      <c r="C35" s="263"/>
      <c r="D35" s="262"/>
      <c r="E35" s="262"/>
      <c r="F35" s="262"/>
      <c r="G35" s="264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61"/>
      <c r="B36" s="262"/>
      <c r="C36" s="263"/>
      <c r="D36" s="262"/>
      <c r="E36" s="262"/>
      <c r="F36" s="262"/>
      <c r="G36" s="264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61"/>
      <c r="B37" s="262"/>
      <c r="C37" s="263"/>
      <c r="D37" s="262"/>
      <c r="E37" s="262"/>
      <c r="F37" s="262"/>
      <c r="G37" s="264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65"/>
      <c r="B38" s="266"/>
      <c r="C38" s="267"/>
      <c r="D38" s="266"/>
      <c r="E38" s="266"/>
      <c r="F38" s="266"/>
      <c r="G38" s="268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3"/>
      <c r="B39" s="4"/>
      <c r="C39" s="190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C40" s="192"/>
      <c r="D40" s="10"/>
      <c r="AG40" t="s">
        <v>192</v>
      </c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zhRVJtWoztmI7ry71y2pjQDzElbQ7NOE6jenNrrCisHsE2gUcalYaOkIe9CPLyLroneA1JKKdki9RYGxpuM5A==" saltValue="dnCUkFaL2BZYxiA5VgwJFA==" spinCount="100000" sheet="1" formatRows="0"/>
  <mergeCells count="10">
    <mergeCell ref="A34:G38"/>
    <mergeCell ref="C12:G12"/>
    <mergeCell ref="C14:G14"/>
    <mergeCell ref="C16:G16"/>
    <mergeCell ref="C24:G24"/>
    <mergeCell ref="A1:G1"/>
    <mergeCell ref="C2:G2"/>
    <mergeCell ref="C3:G3"/>
    <mergeCell ref="C4:G4"/>
    <mergeCell ref="A33:C3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11DC8-BA3C-4532-AFC9-37763150172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38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48" t="s">
        <v>7</v>
      </c>
      <c r="B1" s="248"/>
      <c r="C1" s="248"/>
      <c r="D1" s="248"/>
      <c r="E1" s="248"/>
      <c r="F1" s="248"/>
      <c r="G1" s="248"/>
      <c r="AG1" t="s">
        <v>116</v>
      </c>
    </row>
    <row r="2" spans="1:60" ht="24.95" customHeight="1" x14ac:dyDescent="0.2">
      <c r="A2" s="50" t="s">
        <v>8</v>
      </c>
      <c r="B2" s="49" t="s">
        <v>43</v>
      </c>
      <c r="C2" s="249" t="s">
        <v>44</v>
      </c>
      <c r="D2" s="250"/>
      <c r="E2" s="250"/>
      <c r="F2" s="250"/>
      <c r="G2" s="251"/>
      <c r="AG2" t="s">
        <v>117</v>
      </c>
    </row>
    <row r="3" spans="1:60" ht="24.95" customHeight="1" x14ac:dyDescent="0.2">
      <c r="A3" s="50" t="s">
        <v>9</v>
      </c>
      <c r="B3" s="49" t="s">
        <v>46</v>
      </c>
      <c r="C3" s="249" t="s">
        <v>47</v>
      </c>
      <c r="D3" s="250"/>
      <c r="E3" s="250"/>
      <c r="F3" s="250"/>
      <c r="G3" s="251"/>
      <c r="AC3" s="124" t="s">
        <v>118</v>
      </c>
      <c r="AG3" t="s">
        <v>119</v>
      </c>
    </row>
    <row r="4" spans="1:60" ht="24.95" customHeight="1" x14ac:dyDescent="0.2">
      <c r="A4" s="143" t="s">
        <v>10</v>
      </c>
      <c r="B4" s="144" t="s">
        <v>50</v>
      </c>
      <c r="C4" s="252" t="s">
        <v>51</v>
      </c>
      <c r="D4" s="253"/>
      <c r="E4" s="253"/>
      <c r="F4" s="253"/>
      <c r="G4" s="254"/>
      <c r="AG4" t="s">
        <v>120</v>
      </c>
    </row>
    <row r="5" spans="1:60" x14ac:dyDescent="0.2">
      <c r="D5" s="10"/>
    </row>
    <row r="6" spans="1:60" ht="38.25" x14ac:dyDescent="0.2">
      <c r="A6" s="146" t="s">
        <v>121</v>
      </c>
      <c r="B6" s="148" t="s">
        <v>122</v>
      </c>
      <c r="C6" s="148" t="s">
        <v>123</v>
      </c>
      <c r="D6" s="147" t="s">
        <v>124</v>
      </c>
      <c r="E6" s="146" t="s">
        <v>125</v>
      </c>
      <c r="F6" s="145" t="s">
        <v>126</v>
      </c>
      <c r="G6" s="146" t="s">
        <v>31</v>
      </c>
      <c r="H6" s="149" t="s">
        <v>32</v>
      </c>
      <c r="I6" s="149" t="s">
        <v>127</v>
      </c>
      <c r="J6" s="149" t="s">
        <v>33</v>
      </c>
      <c r="K6" s="149" t="s">
        <v>128</v>
      </c>
      <c r="L6" s="149" t="s">
        <v>129</v>
      </c>
      <c r="M6" s="149" t="s">
        <v>130</v>
      </c>
      <c r="N6" s="149" t="s">
        <v>131</v>
      </c>
      <c r="O6" s="149" t="s">
        <v>132</v>
      </c>
      <c r="P6" s="149" t="s">
        <v>133</v>
      </c>
      <c r="Q6" s="149" t="s">
        <v>134</v>
      </c>
      <c r="R6" s="149" t="s">
        <v>135</v>
      </c>
      <c r="S6" s="149" t="s">
        <v>136</v>
      </c>
      <c r="T6" s="149" t="s">
        <v>137</v>
      </c>
      <c r="U6" s="149" t="s">
        <v>138</v>
      </c>
      <c r="V6" s="149" t="s">
        <v>139</v>
      </c>
      <c r="W6" s="149" t="s">
        <v>140</v>
      </c>
      <c r="X6" s="149" t="s">
        <v>141</v>
      </c>
      <c r="Y6" s="149" t="s">
        <v>142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6" t="s">
        <v>143</v>
      </c>
      <c r="B8" s="167" t="s">
        <v>63</v>
      </c>
      <c r="C8" s="186" t="s">
        <v>64</v>
      </c>
      <c r="D8" s="168"/>
      <c r="E8" s="169"/>
      <c r="F8" s="170"/>
      <c r="G8" s="171">
        <f>SUMIF(AG9:AG14,"&lt;&gt;NOR",G9:G14)</f>
        <v>0</v>
      </c>
      <c r="H8" s="165"/>
      <c r="I8" s="165">
        <f>SUM(I9:I14)</f>
        <v>0</v>
      </c>
      <c r="J8" s="165"/>
      <c r="K8" s="165">
        <f>SUM(K9:K14)</f>
        <v>0</v>
      </c>
      <c r="L8" s="165"/>
      <c r="M8" s="165">
        <f>SUM(M9:M14)</f>
        <v>0</v>
      </c>
      <c r="N8" s="164"/>
      <c r="O8" s="164">
        <f>SUM(O9:O14)</f>
        <v>0</v>
      </c>
      <c r="P8" s="164"/>
      <c r="Q8" s="164">
        <f>SUM(Q9:Q14)</f>
        <v>0</v>
      </c>
      <c r="R8" s="165"/>
      <c r="S8" s="165"/>
      <c r="T8" s="165"/>
      <c r="U8" s="165"/>
      <c r="V8" s="165">
        <f>SUM(V9:V14)</f>
        <v>52</v>
      </c>
      <c r="W8" s="165"/>
      <c r="X8" s="165"/>
      <c r="Y8" s="165"/>
      <c r="AG8" t="s">
        <v>144</v>
      </c>
    </row>
    <row r="9" spans="1:60" ht="33.75" outlineLevel="1" x14ac:dyDescent="0.2">
      <c r="A9" s="173">
        <v>1</v>
      </c>
      <c r="B9" s="174" t="s">
        <v>193</v>
      </c>
      <c r="C9" s="188" t="s">
        <v>194</v>
      </c>
      <c r="D9" s="175" t="s">
        <v>195</v>
      </c>
      <c r="E9" s="176">
        <v>12</v>
      </c>
      <c r="F9" s="177"/>
      <c r="G9" s="178">
        <f>ROUND(E9*F9,2)</f>
        <v>0</v>
      </c>
      <c r="H9" s="161"/>
      <c r="I9" s="160">
        <f>ROUND(E9*H9,2)</f>
        <v>0</v>
      </c>
      <c r="J9" s="161"/>
      <c r="K9" s="160">
        <f>ROUND(E9*J9,2)</f>
        <v>0</v>
      </c>
      <c r="L9" s="160">
        <v>21</v>
      </c>
      <c r="M9" s="160">
        <f>G9*(1+L9/100)</f>
        <v>0</v>
      </c>
      <c r="N9" s="159">
        <v>0</v>
      </c>
      <c r="O9" s="159">
        <f>ROUND(E9*N9,2)</f>
        <v>0</v>
      </c>
      <c r="P9" s="159">
        <v>0</v>
      </c>
      <c r="Q9" s="159">
        <f>ROUND(E9*P9,2)</f>
        <v>0</v>
      </c>
      <c r="R9" s="160" t="s">
        <v>196</v>
      </c>
      <c r="S9" s="160" t="s">
        <v>148</v>
      </c>
      <c r="T9" s="160" t="s">
        <v>148</v>
      </c>
      <c r="U9" s="160">
        <v>1</v>
      </c>
      <c r="V9" s="160">
        <f>ROUND(E9*U9,2)</f>
        <v>12</v>
      </c>
      <c r="W9" s="160"/>
      <c r="X9" s="160" t="s">
        <v>197</v>
      </c>
      <c r="Y9" s="160" t="s">
        <v>151</v>
      </c>
      <c r="Z9" s="150"/>
      <c r="AA9" s="150"/>
      <c r="AB9" s="150"/>
      <c r="AC9" s="150"/>
      <c r="AD9" s="150"/>
      <c r="AE9" s="150"/>
      <c r="AF9" s="150"/>
      <c r="AG9" s="150" t="s">
        <v>198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189" t="s">
        <v>199</v>
      </c>
      <c r="D10" s="162"/>
      <c r="E10" s="163">
        <v>12</v>
      </c>
      <c r="F10" s="160"/>
      <c r="G10" s="160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50"/>
      <c r="AA10" s="150"/>
      <c r="AB10" s="150"/>
      <c r="AC10" s="150"/>
      <c r="AD10" s="150"/>
      <c r="AE10" s="150"/>
      <c r="AF10" s="150"/>
      <c r="AG10" s="150" t="s">
        <v>171</v>
      </c>
      <c r="AH10" s="150">
        <v>0</v>
      </c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ht="33.75" outlineLevel="1" x14ac:dyDescent="0.2">
      <c r="A11" s="173">
        <v>2</v>
      </c>
      <c r="B11" s="174" t="s">
        <v>200</v>
      </c>
      <c r="C11" s="188" t="s">
        <v>201</v>
      </c>
      <c r="D11" s="175" t="s">
        <v>195</v>
      </c>
      <c r="E11" s="176">
        <v>24</v>
      </c>
      <c r="F11" s="177"/>
      <c r="G11" s="178">
        <f>ROUND(E11*F11,2)</f>
        <v>0</v>
      </c>
      <c r="H11" s="161"/>
      <c r="I11" s="160">
        <f>ROUND(E11*H11,2)</f>
        <v>0</v>
      </c>
      <c r="J11" s="161"/>
      <c r="K11" s="160">
        <f>ROUND(E11*J11,2)</f>
        <v>0</v>
      </c>
      <c r="L11" s="160">
        <v>21</v>
      </c>
      <c r="M11" s="160">
        <f>G11*(1+L11/100)</f>
        <v>0</v>
      </c>
      <c r="N11" s="159">
        <v>0</v>
      </c>
      <c r="O11" s="159">
        <f>ROUND(E11*N11,2)</f>
        <v>0</v>
      </c>
      <c r="P11" s="159">
        <v>0</v>
      </c>
      <c r="Q11" s="159">
        <f>ROUND(E11*P11,2)</f>
        <v>0</v>
      </c>
      <c r="R11" s="160" t="s">
        <v>196</v>
      </c>
      <c r="S11" s="160" t="s">
        <v>148</v>
      </c>
      <c r="T11" s="160" t="s">
        <v>148</v>
      </c>
      <c r="U11" s="160">
        <v>1</v>
      </c>
      <c r="V11" s="160">
        <f>ROUND(E11*U11,2)</f>
        <v>24</v>
      </c>
      <c r="W11" s="160"/>
      <c r="X11" s="160" t="s">
        <v>197</v>
      </c>
      <c r="Y11" s="160" t="s">
        <v>151</v>
      </c>
      <c r="Z11" s="150"/>
      <c r="AA11" s="150"/>
      <c r="AB11" s="150"/>
      <c r="AC11" s="150"/>
      <c r="AD11" s="150"/>
      <c r="AE11" s="150"/>
      <c r="AF11" s="150"/>
      <c r="AG11" s="150" t="s">
        <v>198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2" x14ac:dyDescent="0.2">
      <c r="A12" s="157"/>
      <c r="B12" s="158"/>
      <c r="C12" s="189" t="s">
        <v>202</v>
      </c>
      <c r="D12" s="162"/>
      <c r="E12" s="163">
        <v>24</v>
      </c>
      <c r="F12" s="160"/>
      <c r="G12" s="16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50"/>
      <c r="AA12" s="150"/>
      <c r="AB12" s="150"/>
      <c r="AC12" s="150"/>
      <c r="AD12" s="150"/>
      <c r="AE12" s="150"/>
      <c r="AF12" s="150"/>
      <c r="AG12" s="150" t="s">
        <v>171</v>
      </c>
      <c r="AH12" s="150">
        <v>0</v>
      </c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33.75" outlineLevel="1" x14ac:dyDescent="0.2">
      <c r="A13" s="173">
        <v>3</v>
      </c>
      <c r="B13" s="174" t="s">
        <v>203</v>
      </c>
      <c r="C13" s="188" t="s">
        <v>204</v>
      </c>
      <c r="D13" s="175" t="s">
        <v>195</v>
      </c>
      <c r="E13" s="176">
        <v>16</v>
      </c>
      <c r="F13" s="177"/>
      <c r="G13" s="178">
        <f>ROUND(E13*F13,2)</f>
        <v>0</v>
      </c>
      <c r="H13" s="161"/>
      <c r="I13" s="160">
        <f>ROUND(E13*H13,2)</f>
        <v>0</v>
      </c>
      <c r="J13" s="161"/>
      <c r="K13" s="160">
        <f>ROUND(E13*J13,2)</f>
        <v>0</v>
      </c>
      <c r="L13" s="160">
        <v>21</v>
      </c>
      <c r="M13" s="160">
        <f>G13*(1+L13/100)</f>
        <v>0</v>
      </c>
      <c r="N13" s="159">
        <v>0</v>
      </c>
      <c r="O13" s="159">
        <f>ROUND(E13*N13,2)</f>
        <v>0</v>
      </c>
      <c r="P13" s="159">
        <v>0</v>
      </c>
      <c r="Q13" s="159">
        <f>ROUND(E13*P13,2)</f>
        <v>0</v>
      </c>
      <c r="R13" s="160" t="s">
        <v>196</v>
      </c>
      <c r="S13" s="160" t="s">
        <v>148</v>
      </c>
      <c r="T13" s="160" t="s">
        <v>148</v>
      </c>
      <c r="U13" s="160">
        <v>1</v>
      </c>
      <c r="V13" s="160">
        <f>ROUND(E13*U13,2)</f>
        <v>16</v>
      </c>
      <c r="W13" s="160"/>
      <c r="X13" s="160" t="s">
        <v>197</v>
      </c>
      <c r="Y13" s="160" t="s">
        <v>151</v>
      </c>
      <c r="Z13" s="150"/>
      <c r="AA13" s="150"/>
      <c r="AB13" s="150"/>
      <c r="AC13" s="150"/>
      <c r="AD13" s="150"/>
      <c r="AE13" s="150"/>
      <c r="AF13" s="150"/>
      <c r="AG13" s="150" t="s">
        <v>198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2" x14ac:dyDescent="0.2">
      <c r="A14" s="157"/>
      <c r="B14" s="158"/>
      <c r="C14" s="189" t="s">
        <v>205</v>
      </c>
      <c r="D14" s="162"/>
      <c r="E14" s="163">
        <v>16</v>
      </c>
      <c r="F14" s="160"/>
      <c r="G14" s="160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50"/>
      <c r="AA14" s="150"/>
      <c r="AB14" s="150"/>
      <c r="AC14" s="150"/>
      <c r="AD14" s="150"/>
      <c r="AE14" s="150"/>
      <c r="AF14" s="150"/>
      <c r="AG14" s="150" t="s">
        <v>171</v>
      </c>
      <c r="AH14" s="150">
        <v>0</v>
      </c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x14ac:dyDescent="0.2">
      <c r="A15" s="166" t="s">
        <v>143</v>
      </c>
      <c r="B15" s="167" t="s">
        <v>78</v>
      </c>
      <c r="C15" s="186" t="s">
        <v>79</v>
      </c>
      <c r="D15" s="168"/>
      <c r="E15" s="169"/>
      <c r="F15" s="170"/>
      <c r="G15" s="171">
        <f>SUMIF(AG16:AG21,"&lt;&gt;NOR",G16:G21)</f>
        <v>0</v>
      </c>
      <c r="H15" s="165"/>
      <c r="I15" s="165">
        <f>SUM(I16:I21)</f>
        <v>0</v>
      </c>
      <c r="J15" s="165"/>
      <c r="K15" s="165">
        <f>SUM(K16:K21)</f>
        <v>0</v>
      </c>
      <c r="L15" s="165"/>
      <c r="M15" s="165">
        <f>SUM(M16:M21)</f>
        <v>0</v>
      </c>
      <c r="N15" s="164"/>
      <c r="O15" s="164">
        <f>SUM(O16:O21)</f>
        <v>0.04</v>
      </c>
      <c r="P15" s="164"/>
      <c r="Q15" s="164">
        <f>SUM(Q16:Q21)</f>
        <v>0</v>
      </c>
      <c r="R15" s="165"/>
      <c r="S15" s="165"/>
      <c r="T15" s="165"/>
      <c r="U15" s="165"/>
      <c r="V15" s="165">
        <f>SUM(V16:V21)</f>
        <v>0.76</v>
      </c>
      <c r="W15" s="165"/>
      <c r="X15" s="165"/>
      <c r="Y15" s="165"/>
      <c r="AG15" t="s">
        <v>144</v>
      </c>
    </row>
    <row r="16" spans="1:60" outlineLevel="1" x14ac:dyDescent="0.2">
      <c r="A16" s="173">
        <v>4</v>
      </c>
      <c r="B16" s="174" t="s">
        <v>206</v>
      </c>
      <c r="C16" s="188" t="s">
        <v>207</v>
      </c>
      <c r="D16" s="175" t="s">
        <v>208</v>
      </c>
      <c r="E16" s="176">
        <v>2.16</v>
      </c>
      <c r="F16" s="177"/>
      <c r="G16" s="178">
        <f>ROUND(E16*F16,2)</f>
        <v>0</v>
      </c>
      <c r="H16" s="161"/>
      <c r="I16" s="160">
        <f>ROUND(E16*H16,2)</f>
        <v>0</v>
      </c>
      <c r="J16" s="161"/>
      <c r="K16" s="160">
        <f>ROUND(E16*J16,2)</f>
        <v>0</v>
      </c>
      <c r="L16" s="160">
        <v>21</v>
      </c>
      <c r="M16" s="160">
        <f>G16*(1+L16/100)</f>
        <v>0</v>
      </c>
      <c r="N16" s="159">
        <v>0</v>
      </c>
      <c r="O16" s="159">
        <f>ROUND(E16*N16,2)</f>
        <v>0</v>
      </c>
      <c r="P16" s="159">
        <v>0</v>
      </c>
      <c r="Q16" s="159">
        <f>ROUND(E16*P16,2)</f>
        <v>0</v>
      </c>
      <c r="R16" s="160"/>
      <c r="S16" s="160" t="s">
        <v>148</v>
      </c>
      <c r="T16" s="160" t="s">
        <v>148</v>
      </c>
      <c r="U16" s="160">
        <v>0.13</v>
      </c>
      <c r="V16" s="160">
        <f>ROUND(E16*U16,2)</f>
        <v>0.28000000000000003</v>
      </c>
      <c r="W16" s="160"/>
      <c r="X16" s="160" t="s">
        <v>209</v>
      </c>
      <c r="Y16" s="160" t="s">
        <v>151</v>
      </c>
      <c r="Z16" s="150"/>
      <c r="AA16" s="150"/>
      <c r="AB16" s="150"/>
      <c r="AC16" s="150"/>
      <c r="AD16" s="150"/>
      <c r="AE16" s="150"/>
      <c r="AF16" s="150"/>
      <c r="AG16" s="150" t="s">
        <v>210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2" x14ac:dyDescent="0.2">
      <c r="A17" s="157"/>
      <c r="B17" s="158"/>
      <c r="C17" s="189" t="s">
        <v>211</v>
      </c>
      <c r="D17" s="162"/>
      <c r="E17" s="163">
        <v>2.16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50"/>
      <c r="AA17" s="150"/>
      <c r="AB17" s="150"/>
      <c r="AC17" s="150"/>
      <c r="AD17" s="150"/>
      <c r="AE17" s="150"/>
      <c r="AF17" s="150"/>
      <c r="AG17" s="150" t="s">
        <v>171</v>
      </c>
      <c r="AH17" s="150">
        <v>0</v>
      </c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ht="22.5" outlineLevel="1" x14ac:dyDescent="0.2">
      <c r="A18" s="173">
        <v>5</v>
      </c>
      <c r="B18" s="174" t="s">
        <v>212</v>
      </c>
      <c r="C18" s="188" t="s">
        <v>213</v>
      </c>
      <c r="D18" s="175" t="s">
        <v>208</v>
      </c>
      <c r="E18" s="176">
        <v>2.16</v>
      </c>
      <c r="F18" s="177"/>
      <c r="G18" s="178">
        <f>ROUND(E18*F18,2)</f>
        <v>0</v>
      </c>
      <c r="H18" s="161"/>
      <c r="I18" s="160">
        <f>ROUND(E18*H18,2)</f>
        <v>0</v>
      </c>
      <c r="J18" s="161"/>
      <c r="K18" s="160">
        <f>ROUND(E18*J18,2)</f>
        <v>0</v>
      </c>
      <c r="L18" s="160">
        <v>21</v>
      </c>
      <c r="M18" s="160">
        <f>G18*(1+L18/100)</f>
        <v>0</v>
      </c>
      <c r="N18" s="159">
        <v>1.8380000000000001E-2</v>
      </c>
      <c r="O18" s="159">
        <f>ROUND(E18*N18,2)</f>
        <v>0.04</v>
      </c>
      <c r="P18" s="159">
        <v>0</v>
      </c>
      <c r="Q18" s="159">
        <f>ROUND(E18*P18,2)</f>
        <v>0</v>
      </c>
      <c r="R18" s="160"/>
      <c r="S18" s="160" t="s">
        <v>148</v>
      </c>
      <c r="T18" s="160" t="s">
        <v>148</v>
      </c>
      <c r="U18" s="160">
        <v>0.09</v>
      </c>
      <c r="V18" s="160">
        <f>ROUND(E18*U18,2)</f>
        <v>0.19</v>
      </c>
      <c r="W18" s="160"/>
      <c r="X18" s="160" t="s">
        <v>209</v>
      </c>
      <c r="Y18" s="160" t="s">
        <v>151</v>
      </c>
      <c r="Z18" s="150"/>
      <c r="AA18" s="150"/>
      <c r="AB18" s="150"/>
      <c r="AC18" s="150"/>
      <c r="AD18" s="150"/>
      <c r="AE18" s="150"/>
      <c r="AF18" s="150"/>
      <c r="AG18" s="150" t="s">
        <v>214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2" x14ac:dyDescent="0.2">
      <c r="A19" s="157"/>
      <c r="B19" s="158"/>
      <c r="C19" s="269" t="s">
        <v>215</v>
      </c>
      <c r="D19" s="270"/>
      <c r="E19" s="270"/>
      <c r="F19" s="270"/>
      <c r="G19" s="27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50"/>
      <c r="AA19" s="150"/>
      <c r="AB19" s="150"/>
      <c r="AC19" s="150"/>
      <c r="AD19" s="150"/>
      <c r="AE19" s="150"/>
      <c r="AF19" s="150"/>
      <c r="AG19" s="150" t="s">
        <v>159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2" x14ac:dyDescent="0.2">
      <c r="A20" s="157"/>
      <c r="B20" s="158"/>
      <c r="C20" s="189" t="s">
        <v>211</v>
      </c>
      <c r="D20" s="162"/>
      <c r="E20" s="163">
        <v>2.16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50"/>
      <c r="AA20" s="150"/>
      <c r="AB20" s="150"/>
      <c r="AC20" s="150"/>
      <c r="AD20" s="150"/>
      <c r="AE20" s="150"/>
      <c r="AF20" s="150"/>
      <c r="AG20" s="150" t="s">
        <v>171</v>
      </c>
      <c r="AH20" s="150">
        <v>0</v>
      </c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9">
        <v>6</v>
      </c>
      <c r="B21" s="180" t="s">
        <v>216</v>
      </c>
      <c r="C21" s="187" t="s">
        <v>217</v>
      </c>
      <c r="D21" s="181" t="s">
        <v>218</v>
      </c>
      <c r="E21" s="182">
        <v>3.9699999999999999E-2</v>
      </c>
      <c r="F21" s="183"/>
      <c r="G21" s="184">
        <f>ROUND(E21*F21,2)</f>
        <v>0</v>
      </c>
      <c r="H21" s="161"/>
      <c r="I21" s="160">
        <f>ROUND(E21*H21,2)</f>
        <v>0</v>
      </c>
      <c r="J21" s="161"/>
      <c r="K21" s="160">
        <f>ROUND(E21*J21,2)</f>
        <v>0</v>
      </c>
      <c r="L21" s="160">
        <v>21</v>
      </c>
      <c r="M21" s="160">
        <f>G21*(1+L21/100)</f>
        <v>0</v>
      </c>
      <c r="N21" s="159">
        <v>0</v>
      </c>
      <c r="O21" s="159">
        <f>ROUND(E21*N21,2)</f>
        <v>0</v>
      </c>
      <c r="P21" s="159">
        <v>0</v>
      </c>
      <c r="Q21" s="159">
        <f>ROUND(E21*P21,2)</f>
        <v>0</v>
      </c>
      <c r="R21" s="160"/>
      <c r="S21" s="160" t="s">
        <v>148</v>
      </c>
      <c r="T21" s="160" t="s">
        <v>148</v>
      </c>
      <c r="U21" s="160">
        <v>7.35</v>
      </c>
      <c r="V21" s="160">
        <f>ROUND(E21*U21,2)</f>
        <v>0.28999999999999998</v>
      </c>
      <c r="W21" s="160"/>
      <c r="X21" s="160" t="s">
        <v>219</v>
      </c>
      <c r="Y21" s="160" t="s">
        <v>151</v>
      </c>
      <c r="Z21" s="150"/>
      <c r="AA21" s="150"/>
      <c r="AB21" s="150"/>
      <c r="AC21" s="150"/>
      <c r="AD21" s="150"/>
      <c r="AE21" s="150"/>
      <c r="AF21" s="150"/>
      <c r="AG21" s="150" t="s">
        <v>220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25.5" x14ac:dyDescent="0.2">
      <c r="A22" s="166" t="s">
        <v>143</v>
      </c>
      <c r="B22" s="167" t="s">
        <v>80</v>
      </c>
      <c r="C22" s="186" t="s">
        <v>81</v>
      </c>
      <c r="D22" s="168"/>
      <c r="E22" s="169"/>
      <c r="F22" s="170"/>
      <c r="G22" s="171">
        <f>SUMIF(AG23:AG73,"&lt;&gt;NOR",G23:G73)</f>
        <v>0</v>
      </c>
      <c r="H22" s="165"/>
      <c r="I22" s="165">
        <f>SUM(I23:I73)</f>
        <v>0</v>
      </c>
      <c r="J22" s="165"/>
      <c r="K22" s="165">
        <f>SUM(K23:K73)</f>
        <v>0</v>
      </c>
      <c r="L22" s="165"/>
      <c r="M22" s="165">
        <f>SUM(M23:M73)</f>
        <v>0</v>
      </c>
      <c r="N22" s="164"/>
      <c r="O22" s="164">
        <f>SUM(O23:O73)</f>
        <v>2.7599999999999989</v>
      </c>
      <c r="P22" s="164"/>
      <c r="Q22" s="164">
        <f>SUM(Q23:Q73)</f>
        <v>3.25</v>
      </c>
      <c r="R22" s="165"/>
      <c r="S22" s="165"/>
      <c r="T22" s="165"/>
      <c r="U22" s="165"/>
      <c r="V22" s="165">
        <f>SUM(V23:V73)</f>
        <v>127.91000000000001</v>
      </c>
      <c r="W22" s="165"/>
      <c r="X22" s="165"/>
      <c r="Y22" s="165"/>
      <c r="AG22" t="s">
        <v>144</v>
      </c>
    </row>
    <row r="23" spans="1:60" outlineLevel="1" x14ac:dyDescent="0.2">
      <c r="A23" s="173">
        <v>7</v>
      </c>
      <c r="B23" s="174" t="s">
        <v>221</v>
      </c>
      <c r="C23" s="188" t="s">
        <v>222</v>
      </c>
      <c r="D23" s="175" t="s">
        <v>223</v>
      </c>
      <c r="E23" s="176">
        <v>35.75</v>
      </c>
      <c r="F23" s="177"/>
      <c r="G23" s="178">
        <f>ROUND(E23*F23,2)</f>
        <v>0</v>
      </c>
      <c r="H23" s="161"/>
      <c r="I23" s="160">
        <f>ROUND(E23*H23,2)</f>
        <v>0</v>
      </c>
      <c r="J23" s="161"/>
      <c r="K23" s="160">
        <f>ROUND(E23*J23,2)</f>
        <v>0</v>
      </c>
      <c r="L23" s="160">
        <v>21</v>
      </c>
      <c r="M23" s="160">
        <f>G23*(1+L23/100)</f>
        <v>0</v>
      </c>
      <c r="N23" s="159">
        <v>7.2660000000000002E-2</v>
      </c>
      <c r="O23" s="159">
        <f>ROUND(E23*N23,2)</f>
        <v>2.6</v>
      </c>
      <c r="P23" s="159">
        <v>9.0999999999999998E-2</v>
      </c>
      <c r="Q23" s="159">
        <f>ROUND(E23*P23,2)</f>
        <v>3.25</v>
      </c>
      <c r="R23" s="160"/>
      <c r="S23" s="160" t="s">
        <v>148</v>
      </c>
      <c r="T23" s="160" t="s">
        <v>148</v>
      </c>
      <c r="U23" s="160">
        <v>3.26</v>
      </c>
      <c r="V23" s="160">
        <f>ROUND(E23*U23,2)</f>
        <v>116.55</v>
      </c>
      <c r="W23" s="160"/>
      <c r="X23" s="160" t="s">
        <v>209</v>
      </c>
      <c r="Y23" s="160" t="s">
        <v>151</v>
      </c>
      <c r="Z23" s="150"/>
      <c r="AA23" s="150"/>
      <c r="AB23" s="150"/>
      <c r="AC23" s="150"/>
      <c r="AD23" s="150"/>
      <c r="AE23" s="150"/>
      <c r="AF23" s="150"/>
      <c r="AG23" s="150" t="s">
        <v>214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2.5" outlineLevel="2" x14ac:dyDescent="0.2">
      <c r="A24" s="157"/>
      <c r="B24" s="158"/>
      <c r="C24" s="269" t="s">
        <v>224</v>
      </c>
      <c r="D24" s="270"/>
      <c r="E24" s="270"/>
      <c r="F24" s="270"/>
      <c r="G24" s="27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50"/>
      <c r="AA24" s="150"/>
      <c r="AB24" s="150"/>
      <c r="AC24" s="150"/>
      <c r="AD24" s="150"/>
      <c r="AE24" s="150"/>
      <c r="AF24" s="150"/>
      <c r="AG24" s="150" t="s">
        <v>159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85" t="str">
        <f>C24</f>
        <v>vč. tvarovek, vývodů pro měření přetlaku (podtlaku) spalin, vývodů pro odběr vzorku spalin, vývodů pro teploměry spalin, včetně kontrolních kusů a kotevních prvků</v>
      </c>
      <c r="BB24" s="150"/>
      <c r="BC24" s="150"/>
      <c r="BD24" s="150"/>
      <c r="BE24" s="150"/>
      <c r="BF24" s="150"/>
      <c r="BG24" s="150"/>
      <c r="BH24" s="150"/>
    </row>
    <row r="25" spans="1:60" ht="33.75" outlineLevel="2" x14ac:dyDescent="0.2">
      <c r="A25" s="157"/>
      <c r="B25" s="158"/>
      <c r="C25" s="189" t="s">
        <v>225</v>
      </c>
      <c r="D25" s="162"/>
      <c r="E25" s="163">
        <v>29</v>
      </c>
      <c r="F25" s="160"/>
      <c r="G25" s="160"/>
      <c r="H25" s="160"/>
      <c r="I25" s="160"/>
      <c r="J25" s="160"/>
      <c r="K25" s="160"/>
      <c r="L25" s="160"/>
      <c r="M25" s="160"/>
      <c r="N25" s="159"/>
      <c r="O25" s="159"/>
      <c r="P25" s="159"/>
      <c r="Q25" s="159"/>
      <c r="R25" s="160"/>
      <c r="S25" s="160"/>
      <c r="T25" s="160"/>
      <c r="U25" s="160"/>
      <c r="V25" s="160"/>
      <c r="W25" s="160"/>
      <c r="X25" s="160"/>
      <c r="Y25" s="160"/>
      <c r="Z25" s="150"/>
      <c r="AA25" s="150"/>
      <c r="AB25" s="150"/>
      <c r="AC25" s="150"/>
      <c r="AD25" s="150"/>
      <c r="AE25" s="150"/>
      <c r="AF25" s="150"/>
      <c r="AG25" s="150" t="s">
        <v>171</v>
      </c>
      <c r="AH25" s="150">
        <v>0</v>
      </c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3" x14ac:dyDescent="0.2">
      <c r="A26" s="157"/>
      <c r="B26" s="158"/>
      <c r="C26" s="189" t="s">
        <v>226</v>
      </c>
      <c r="D26" s="162"/>
      <c r="E26" s="163">
        <v>6.75</v>
      </c>
      <c r="F26" s="160"/>
      <c r="G26" s="160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50"/>
      <c r="AA26" s="150"/>
      <c r="AB26" s="150"/>
      <c r="AC26" s="150"/>
      <c r="AD26" s="150"/>
      <c r="AE26" s="150"/>
      <c r="AF26" s="150"/>
      <c r="AG26" s="150" t="s">
        <v>171</v>
      </c>
      <c r="AH26" s="150">
        <v>0</v>
      </c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22.5" outlineLevel="1" x14ac:dyDescent="0.2">
      <c r="A27" s="173">
        <v>8</v>
      </c>
      <c r="B27" s="174" t="s">
        <v>227</v>
      </c>
      <c r="C27" s="188" t="s">
        <v>228</v>
      </c>
      <c r="D27" s="175" t="s">
        <v>229</v>
      </c>
      <c r="E27" s="176">
        <v>9</v>
      </c>
      <c r="F27" s="177"/>
      <c r="G27" s="178">
        <f>ROUND(E27*F27,2)</f>
        <v>0</v>
      </c>
      <c r="H27" s="161"/>
      <c r="I27" s="160">
        <f>ROUND(E27*H27,2)</f>
        <v>0</v>
      </c>
      <c r="J27" s="161"/>
      <c r="K27" s="160">
        <f>ROUND(E27*J27,2)</f>
        <v>0</v>
      </c>
      <c r="L27" s="160">
        <v>21</v>
      </c>
      <c r="M27" s="160">
        <f>G27*(1+L27/100)</f>
        <v>0</v>
      </c>
      <c r="N27" s="159">
        <v>4.2000000000000002E-4</v>
      </c>
      <c r="O27" s="159">
        <f>ROUND(E27*N27,2)</f>
        <v>0</v>
      </c>
      <c r="P27" s="159">
        <v>0</v>
      </c>
      <c r="Q27" s="159">
        <f>ROUND(E27*P27,2)</f>
        <v>0</v>
      </c>
      <c r="R27" s="160"/>
      <c r="S27" s="160" t="s">
        <v>155</v>
      </c>
      <c r="T27" s="160" t="s">
        <v>149</v>
      </c>
      <c r="U27" s="160">
        <v>0</v>
      </c>
      <c r="V27" s="160">
        <f>ROUND(E27*U27,2)</f>
        <v>0</v>
      </c>
      <c r="W27" s="160"/>
      <c r="X27" s="160" t="s">
        <v>230</v>
      </c>
      <c r="Y27" s="160" t="s">
        <v>151</v>
      </c>
      <c r="Z27" s="150"/>
      <c r="AA27" s="150"/>
      <c r="AB27" s="150"/>
      <c r="AC27" s="150"/>
      <c r="AD27" s="150"/>
      <c r="AE27" s="150"/>
      <c r="AF27" s="150"/>
      <c r="AG27" s="150" t="s">
        <v>231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2.5" outlineLevel="2" x14ac:dyDescent="0.2">
      <c r="A28" s="157"/>
      <c r="B28" s="158"/>
      <c r="C28" s="189" t="s">
        <v>232</v>
      </c>
      <c r="D28" s="162"/>
      <c r="E28" s="163">
        <v>9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50"/>
      <c r="AA28" s="150"/>
      <c r="AB28" s="150"/>
      <c r="AC28" s="150"/>
      <c r="AD28" s="150"/>
      <c r="AE28" s="150"/>
      <c r="AF28" s="150"/>
      <c r="AG28" s="150" t="s">
        <v>171</v>
      </c>
      <c r="AH28" s="150">
        <v>0</v>
      </c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22.5" outlineLevel="1" x14ac:dyDescent="0.2">
      <c r="A29" s="173">
        <v>9</v>
      </c>
      <c r="B29" s="174" t="s">
        <v>233</v>
      </c>
      <c r="C29" s="188" t="s">
        <v>234</v>
      </c>
      <c r="D29" s="175" t="s">
        <v>229</v>
      </c>
      <c r="E29" s="176">
        <v>5</v>
      </c>
      <c r="F29" s="177"/>
      <c r="G29" s="178">
        <f>ROUND(E29*F29,2)</f>
        <v>0</v>
      </c>
      <c r="H29" s="161"/>
      <c r="I29" s="160">
        <f>ROUND(E29*H29,2)</f>
        <v>0</v>
      </c>
      <c r="J29" s="161"/>
      <c r="K29" s="160">
        <f>ROUND(E29*J29,2)</f>
        <v>0</v>
      </c>
      <c r="L29" s="160">
        <v>21</v>
      </c>
      <c r="M29" s="160">
        <f>G29*(1+L29/100)</f>
        <v>0</v>
      </c>
      <c r="N29" s="159">
        <v>3.0000000000000001E-5</v>
      </c>
      <c r="O29" s="159">
        <f>ROUND(E29*N29,2)</f>
        <v>0</v>
      </c>
      <c r="P29" s="159">
        <v>0</v>
      </c>
      <c r="Q29" s="159">
        <f>ROUND(E29*P29,2)</f>
        <v>0</v>
      </c>
      <c r="R29" s="160" t="s">
        <v>235</v>
      </c>
      <c r="S29" s="160" t="s">
        <v>148</v>
      </c>
      <c r="T29" s="160" t="s">
        <v>148</v>
      </c>
      <c r="U29" s="160">
        <v>0</v>
      </c>
      <c r="V29" s="160">
        <f>ROUND(E29*U29,2)</f>
        <v>0</v>
      </c>
      <c r="W29" s="160"/>
      <c r="X29" s="160" t="s">
        <v>230</v>
      </c>
      <c r="Y29" s="160" t="s">
        <v>151</v>
      </c>
      <c r="Z29" s="150"/>
      <c r="AA29" s="150"/>
      <c r="AB29" s="150"/>
      <c r="AC29" s="150"/>
      <c r="AD29" s="150"/>
      <c r="AE29" s="150"/>
      <c r="AF29" s="150"/>
      <c r="AG29" s="150" t="s">
        <v>231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ht="33.75" outlineLevel="2" x14ac:dyDescent="0.2">
      <c r="A30" s="157"/>
      <c r="B30" s="158"/>
      <c r="C30" s="189" t="s">
        <v>236</v>
      </c>
      <c r="D30" s="162"/>
      <c r="E30" s="163">
        <v>5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50"/>
      <c r="AA30" s="150"/>
      <c r="AB30" s="150"/>
      <c r="AC30" s="150"/>
      <c r="AD30" s="150"/>
      <c r="AE30" s="150"/>
      <c r="AF30" s="150"/>
      <c r="AG30" s="150" t="s">
        <v>171</v>
      </c>
      <c r="AH30" s="150">
        <v>0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9">
        <v>10</v>
      </c>
      <c r="B31" s="180" t="s">
        <v>237</v>
      </c>
      <c r="C31" s="187" t="s">
        <v>238</v>
      </c>
      <c r="D31" s="181" t="s">
        <v>239</v>
      </c>
      <c r="E31" s="182">
        <v>1</v>
      </c>
      <c r="F31" s="183"/>
      <c r="G31" s="184">
        <f>ROUND(E31*F31,2)</f>
        <v>0</v>
      </c>
      <c r="H31" s="161"/>
      <c r="I31" s="160">
        <f>ROUND(E31*H31,2)</f>
        <v>0</v>
      </c>
      <c r="J31" s="161"/>
      <c r="K31" s="160">
        <f>ROUND(E31*J31,2)</f>
        <v>0</v>
      </c>
      <c r="L31" s="160">
        <v>21</v>
      </c>
      <c r="M31" s="160">
        <f>G31*(1+L31/100)</f>
        <v>0</v>
      </c>
      <c r="N31" s="159">
        <v>2.9999999999999997E-4</v>
      </c>
      <c r="O31" s="159">
        <f>ROUND(E31*N31,2)</f>
        <v>0</v>
      </c>
      <c r="P31" s="159">
        <v>0</v>
      </c>
      <c r="Q31" s="159">
        <f>ROUND(E31*P31,2)</f>
        <v>0</v>
      </c>
      <c r="R31" s="160"/>
      <c r="S31" s="160" t="s">
        <v>155</v>
      </c>
      <c r="T31" s="160" t="s">
        <v>149</v>
      </c>
      <c r="U31" s="160">
        <v>0</v>
      </c>
      <c r="V31" s="160">
        <f>ROUND(E31*U31,2)</f>
        <v>0</v>
      </c>
      <c r="W31" s="160"/>
      <c r="X31" s="160" t="s">
        <v>230</v>
      </c>
      <c r="Y31" s="160" t="s">
        <v>151</v>
      </c>
      <c r="Z31" s="150"/>
      <c r="AA31" s="150"/>
      <c r="AB31" s="150"/>
      <c r="AC31" s="150"/>
      <c r="AD31" s="150"/>
      <c r="AE31" s="150"/>
      <c r="AF31" s="150"/>
      <c r="AG31" s="150" t="s">
        <v>231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ht="33.75" outlineLevel="1" x14ac:dyDescent="0.2">
      <c r="A32" s="173">
        <v>11</v>
      </c>
      <c r="B32" s="174" t="s">
        <v>240</v>
      </c>
      <c r="C32" s="188" t="s">
        <v>241</v>
      </c>
      <c r="D32" s="175" t="s">
        <v>242</v>
      </c>
      <c r="E32" s="176">
        <v>1</v>
      </c>
      <c r="F32" s="177"/>
      <c r="G32" s="178">
        <f>ROUND(E32*F32,2)</f>
        <v>0</v>
      </c>
      <c r="H32" s="161"/>
      <c r="I32" s="160">
        <f>ROUND(E32*H32,2)</f>
        <v>0</v>
      </c>
      <c r="J32" s="161"/>
      <c r="K32" s="160">
        <f>ROUND(E32*J32,2)</f>
        <v>0</v>
      </c>
      <c r="L32" s="160">
        <v>21</v>
      </c>
      <c r="M32" s="160">
        <f>G32*(1+L32/100)</f>
        <v>0</v>
      </c>
      <c r="N32" s="159">
        <v>9.5999999999999992E-3</v>
      </c>
      <c r="O32" s="159">
        <f>ROUND(E32*N32,2)</f>
        <v>0.01</v>
      </c>
      <c r="P32" s="159">
        <v>0</v>
      </c>
      <c r="Q32" s="159">
        <f>ROUND(E32*P32,2)</f>
        <v>0</v>
      </c>
      <c r="R32" s="160"/>
      <c r="S32" s="160" t="s">
        <v>155</v>
      </c>
      <c r="T32" s="160" t="s">
        <v>149</v>
      </c>
      <c r="U32" s="160">
        <v>0</v>
      </c>
      <c r="V32" s="160">
        <f>ROUND(E32*U32,2)</f>
        <v>0</v>
      </c>
      <c r="W32" s="160"/>
      <c r="X32" s="160" t="s">
        <v>209</v>
      </c>
      <c r="Y32" s="160" t="s">
        <v>151</v>
      </c>
      <c r="Z32" s="150"/>
      <c r="AA32" s="150"/>
      <c r="AB32" s="150"/>
      <c r="AC32" s="150"/>
      <c r="AD32" s="150"/>
      <c r="AE32" s="150"/>
      <c r="AF32" s="150"/>
      <c r="AG32" s="150" t="s">
        <v>214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2" x14ac:dyDescent="0.2">
      <c r="A33" s="157"/>
      <c r="B33" s="158"/>
      <c r="C33" s="189" t="s">
        <v>243</v>
      </c>
      <c r="D33" s="162"/>
      <c r="E33" s="163">
        <v>1</v>
      </c>
      <c r="F33" s="160"/>
      <c r="G33" s="160"/>
      <c r="H33" s="160"/>
      <c r="I33" s="160"/>
      <c r="J33" s="160"/>
      <c r="K33" s="160"/>
      <c r="L33" s="160"/>
      <c r="M33" s="160"/>
      <c r="N33" s="159"/>
      <c r="O33" s="159"/>
      <c r="P33" s="159"/>
      <c r="Q33" s="159"/>
      <c r="R33" s="160"/>
      <c r="S33" s="160"/>
      <c r="T33" s="160"/>
      <c r="U33" s="160"/>
      <c r="V33" s="160"/>
      <c r="W33" s="160"/>
      <c r="X33" s="160"/>
      <c r="Y33" s="160"/>
      <c r="Z33" s="150"/>
      <c r="AA33" s="150"/>
      <c r="AB33" s="150"/>
      <c r="AC33" s="150"/>
      <c r="AD33" s="150"/>
      <c r="AE33" s="150"/>
      <c r="AF33" s="150"/>
      <c r="AG33" s="150" t="s">
        <v>171</v>
      </c>
      <c r="AH33" s="150">
        <v>0</v>
      </c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ht="22.5" outlineLevel="1" x14ac:dyDescent="0.2">
      <c r="A34" s="173">
        <v>12</v>
      </c>
      <c r="B34" s="174" t="s">
        <v>244</v>
      </c>
      <c r="C34" s="188" t="s">
        <v>245</v>
      </c>
      <c r="D34" s="175" t="s">
        <v>242</v>
      </c>
      <c r="E34" s="176">
        <v>1</v>
      </c>
      <c r="F34" s="177"/>
      <c r="G34" s="178">
        <f>ROUND(E34*F34,2)</f>
        <v>0</v>
      </c>
      <c r="H34" s="161"/>
      <c r="I34" s="160">
        <f>ROUND(E34*H34,2)</f>
        <v>0</v>
      </c>
      <c r="J34" s="161"/>
      <c r="K34" s="160">
        <f>ROUND(E34*J34,2)</f>
        <v>0</v>
      </c>
      <c r="L34" s="160">
        <v>21</v>
      </c>
      <c r="M34" s="160">
        <f>G34*(1+L34/100)</f>
        <v>0</v>
      </c>
      <c r="N34" s="159">
        <v>5.0000000000000001E-4</v>
      </c>
      <c r="O34" s="159">
        <f>ROUND(E34*N34,2)</f>
        <v>0</v>
      </c>
      <c r="P34" s="159">
        <v>0</v>
      </c>
      <c r="Q34" s="159">
        <f>ROUND(E34*P34,2)</f>
        <v>0</v>
      </c>
      <c r="R34" s="160"/>
      <c r="S34" s="160" t="s">
        <v>155</v>
      </c>
      <c r="T34" s="160" t="s">
        <v>149</v>
      </c>
      <c r="U34" s="160">
        <v>0</v>
      </c>
      <c r="V34" s="160">
        <f>ROUND(E34*U34,2)</f>
        <v>0</v>
      </c>
      <c r="W34" s="160"/>
      <c r="X34" s="160" t="s">
        <v>209</v>
      </c>
      <c r="Y34" s="160" t="s">
        <v>151</v>
      </c>
      <c r="Z34" s="150"/>
      <c r="AA34" s="150"/>
      <c r="AB34" s="150"/>
      <c r="AC34" s="150"/>
      <c r="AD34" s="150"/>
      <c r="AE34" s="150"/>
      <c r="AF34" s="150"/>
      <c r="AG34" s="150" t="s">
        <v>214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2" x14ac:dyDescent="0.2">
      <c r="A35" s="157"/>
      <c r="B35" s="158"/>
      <c r="C35" s="189" t="s">
        <v>246</v>
      </c>
      <c r="D35" s="162"/>
      <c r="E35" s="163">
        <v>1</v>
      </c>
      <c r="F35" s="160"/>
      <c r="G35" s="160"/>
      <c r="H35" s="160"/>
      <c r="I35" s="160"/>
      <c r="J35" s="160"/>
      <c r="K35" s="160"/>
      <c r="L35" s="160"/>
      <c r="M35" s="160"/>
      <c r="N35" s="159"/>
      <c r="O35" s="159"/>
      <c r="P35" s="159"/>
      <c r="Q35" s="159"/>
      <c r="R35" s="160"/>
      <c r="S35" s="160"/>
      <c r="T35" s="160"/>
      <c r="U35" s="160"/>
      <c r="V35" s="160"/>
      <c r="W35" s="160"/>
      <c r="X35" s="160"/>
      <c r="Y35" s="160"/>
      <c r="Z35" s="150"/>
      <c r="AA35" s="150"/>
      <c r="AB35" s="150"/>
      <c r="AC35" s="150"/>
      <c r="AD35" s="150"/>
      <c r="AE35" s="150"/>
      <c r="AF35" s="150"/>
      <c r="AG35" s="150" t="s">
        <v>171</v>
      </c>
      <c r="AH35" s="150">
        <v>0</v>
      </c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ht="22.5" outlineLevel="1" x14ac:dyDescent="0.2">
      <c r="A36" s="173">
        <v>13</v>
      </c>
      <c r="B36" s="174" t="s">
        <v>247</v>
      </c>
      <c r="C36" s="188" t="s">
        <v>248</v>
      </c>
      <c r="D36" s="175" t="s">
        <v>242</v>
      </c>
      <c r="E36" s="176">
        <v>1</v>
      </c>
      <c r="F36" s="177"/>
      <c r="G36" s="178">
        <f>ROUND(E36*F36,2)</f>
        <v>0</v>
      </c>
      <c r="H36" s="161"/>
      <c r="I36" s="160">
        <f>ROUND(E36*H36,2)</f>
        <v>0</v>
      </c>
      <c r="J36" s="161"/>
      <c r="K36" s="160">
        <f>ROUND(E36*J36,2)</f>
        <v>0</v>
      </c>
      <c r="L36" s="160">
        <v>21</v>
      </c>
      <c r="M36" s="160">
        <f>G36*(1+L36/100)</f>
        <v>0</v>
      </c>
      <c r="N36" s="159">
        <v>5.0000000000000001E-4</v>
      </c>
      <c r="O36" s="159">
        <f>ROUND(E36*N36,2)</f>
        <v>0</v>
      </c>
      <c r="P36" s="159">
        <v>0</v>
      </c>
      <c r="Q36" s="159">
        <f>ROUND(E36*P36,2)</f>
        <v>0</v>
      </c>
      <c r="R36" s="160"/>
      <c r="S36" s="160" t="s">
        <v>155</v>
      </c>
      <c r="T36" s="160" t="s">
        <v>149</v>
      </c>
      <c r="U36" s="160">
        <v>0</v>
      </c>
      <c r="V36" s="160">
        <f>ROUND(E36*U36,2)</f>
        <v>0</v>
      </c>
      <c r="W36" s="160"/>
      <c r="X36" s="160" t="s">
        <v>209</v>
      </c>
      <c r="Y36" s="160" t="s">
        <v>151</v>
      </c>
      <c r="Z36" s="150"/>
      <c r="AA36" s="150"/>
      <c r="AB36" s="150"/>
      <c r="AC36" s="150"/>
      <c r="AD36" s="150"/>
      <c r="AE36" s="150"/>
      <c r="AF36" s="150"/>
      <c r="AG36" s="150" t="s">
        <v>214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2" x14ac:dyDescent="0.2">
      <c r="A37" s="157"/>
      <c r="B37" s="158"/>
      <c r="C37" s="189" t="s">
        <v>246</v>
      </c>
      <c r="D37" s="162"/>
      <c r="E37" s="163">
        <v>1</v>
      </c>
      <c r="F37" s="160"/>
      <c r="G37" s="160"/>
      <c r="H37" s="160"/>
      <c r="I37" s="160"/>
      <c r="J37" s="160"/>
      <c r="K37" s="160"/>
      <c r="L37" s="160"/>
      <c r="M37" s="160"/>
      <c r="N37" s="159"/>
      <c r="O37" s="159"/>
      <c r="P37" s="159"/>
      <c r="Q37" s="159"/>
      <c r="R37" s="160"/>
      <c r="S37" s="160"/>
      <c r="T37" s="160"/>
      <c r="U37" s="160"/>
      <c r="V37" s="160"/>
      <c r="W37" s="160"/>
      <c r="X37" s="160"/>
      <c r="Y37" s="160"/>
      <c r="Z37" s="150"/>
      <c r="AA37" s="150"/>
      <c r="AB37" s="150"/>
      <c r="AC37" s="150"/>
      <c r="AD37" s="150"/>
      <c r="AE37" s="150"/>
      <c r="AF37" s="150"/>
      <c r="AG37" s="150" t="s">
        <v>171</v>
      </c>
      <c r="AH37" s="150">
        <v>0</v>
      </c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2.5" outlineLevel="1" x14ac:dyDescent="0.2">
      <c r="A38" s="173">
        <v>14</v>
      </c>
      <c r="B38" s="174" t="s">
        <v>249</v>
      </c>
      <c r="C38" s="188" t="s">
        <v>250</v>
      </c>
      <c r="D38" s="175" t="s">
        <v>242</v>
      </c>
      <c r="E38" s="176">
        <v>4</v>
      </c>
      <c r="F38" s="177"/>
      <c r="G38" s="178">
        <f>ROUND(E38*F38,2)</f>
        <v>0</v>
      </c>
      <c r="H38" s="161"/>
      <c r="I38" s="160">
        <f>ROUND(E38*H38,2)</f>
        <v>0</v>
      </c>
      <c r="J38" s="161"/>
      <c r="K38" s="160">
        <f>ROUND(E38*J38,2)</f>
        <v>0</v>
      </c>
      <c r="L38" s="160">
        <v>21</v>
      </c>
      <c r="M38" s="160">
        <f>G38*(1+L38/100)</f>
        <v>0</v>
      </c>
      <c r="N38" s="159">
        <v>5.0000000000000001E-4</v>
      </c>
      <c r="O38" s="159">
        <f>ROUND(E38*N38,2)</f>
        <v>0</v>
      </c>
      <c r="P38" s="159">
        <v>0</v>
      </c>
      <c r="Q38" s="159">
        <f>ROUND(E38*P38,2)</f>
        <v>0</v>
      </c>
      <c r="R38" s="160"/>
      <c r="S38" s="160" t="s">
        <v>155</v>
      </c>
      <c r="T38" s="160" t="s">
        <v>149</v>
      </c>
      <c r="U38" s="160">
        <v>0</v>
      </c>
      <c r="V38" s="160">
        <f>ROUND(E38*U38,2)</f>
        <v>0</v>
      </c>
      <c r="W38" s="160"/>
      <c r="X38" s="160" t="s">
        <v>209</v>
      </c>
      <c r="Y38" s="160" t="s">
        <v>151</v>
      </c>
      <c r="Z38" s="150"/>
      <c r="AA38" s="150"/>
      <c r="AB38" s="150"/>
      <c r="AC38" s="150"/>
      <c r="AD38" s="150"/>
      <c r="AE38" s="150"/>
      <c r="AF38" s="150"/>
      <c r="AG38" s="150" t="s">
        <v>214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2" x14ac:dyDescent="0.2">
      <c r="A39" s="157"/>
      <c r="B39" s="158"/>
      <c r="C39" s="189" t="s">
        <v>251</v>
      </c>
      <c r="D39" s="162"/>
      <c r="E39" s="163">
        <v>4</v>
      </c>
      <c r="F39" s="160"/>
      <c r="G39" s="160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50"/>
      <c r="AA39" s="150"/>
      <c r="AB39" s="150"/>
      <c r="AC39" s="150"/>
      <c r="AD39" s="150"/>
      <c r="AE39" s="150"/>
      <c r="AF39" s="150"/>
      <c r="AG39" s="150" t="s">
        <v>171</v>
      </c>
      <c r="AH39" s="150">
        <v>0</v>
      </c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ht="22.5" outlineLevel="1" x14ac:dyDescent="0.2">
      <c r="A40" s="173">
        <v>15</v>
      </c>
      <c r="B40" s="174" t="s">
        <v>252</v>
      </c>
      <c r="C40" s="188" t="s">
        <v>253</v>
      </c>
      <c r="D40" s="175" t="s">
        <v>242</v>
      </c>
      <c r="E40" s="176">
        <v>11</v>
      </c>
      <c r="F40" s="177"/>
      <c r="G40" s="178">
        <f>ROUND(E40*F40,2)</f>
        <v>0</v>
      </c>
      <c r="H40" s="161"/>
      <c r="I40" s="160">
        <f>ROUND(E40*H40,2)</f>
        <v>0</v>
      </c>
      <c r="J40" s="161"/>
      <c r="K40" s="160">
        <f>ROUND(E40*J40,2)</f>
        <v>0</v>
      </c>
      <c r="L40" s="160">
        <v>21</v>
      </c>
      <c r="M40" s="160">
        <f>G40*(1+L40/100)</f>
        <v>0</v>
      </c>
      <c r="N40" s="159">
        <v>5.0000000000000001E-4</v>
      </c>
      <c r="O40" s="159">
        <f>ROUND(E40*N40,2)</f>
        <v>0.01</v>
      </c>
      <c r="P40" s="159">
        <v>0</v>
      </c>
      <c r="Q40" s="159">
        <f>ROUND(E40*P40,2)</f>
        <v>0</v>
      </c>
      <c r="R40" s="160"/>
      <c r="S40" s="160" t="s">
        <v>155</v>
      </c>
      <c r="T40" s="160" t="s">
        <v>149</v>
      </c>
      <c r="U40" s="160">
        <v>0</v>
      </c>
      <c r="V40" s="160">
        <f>ROUND(E40*U40,2)</f>
        <v>0</v>
      </c>
      <c r="W40" s="160"/>
      <c r="X40" s="160" t="s">
        <v>209</v>
      </c>
      <c r="Y40" s="160" t="s">
        <v>151</v>
      </c>
      <c r="Z40" s="150"/>
      <c r="AA40" s="150"/>
      <c r="AB40" s="150"/>
      <c r="AC40" s="150"/>
      <c r="AD40" s="150"/>
      <c r="AE40" s="150"/>
      <c r="AF40" s="150"/>
      <c r="AG40" s="150" t="s">
        <v>214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2" x14ac:dyDescent="0.2">
      <c r="A41" s="157"/>
      <c r="B41" s="158"/>
      <c r="C41" s="189" t="s">
        <v>254</v>
      </c>
      <c r="D41" s="162"/>
      <c r="E41" s="163">
        <v>11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50"/>
      <c r="AA41" s="150"/>
      <c r="AB41" s="150"/>
      <c r="AC41" s="150"/>
      <c r="AD41" s="150"/>
      <c r="AE41" s="150"/>
      <c r="AF41" s="150"/>
      <c r="AG41" s="150" t="s">
        <v>171</v>
      </c>
      <c r="AH41" s="150">
        <v>0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ht="22.5" outlineLevel="1" x14ac:dyDescent="0.2">
      <c r="A42" s="173">
        <v>16</v>
      </c>
      <c r="B42" s="174" t="s">
        <v>255</v>
      </c>
      <c r="C42" s="188" t="s">
        <v>256</v>
      </c>
      <c r="D42" s="175" t="s">
        <v>242</v>
      </c>
      <c r="E42" s="176">
        <v>1</v>
      </c>
      <c r="F42" s="177"/>
      <c r="G42" s="178">
        <f>ROUND(E42*F42,2)</f>
        <v>0</v>
      </c>
      <c r="H42" s="161"/>
      <c r="I42" s="160">
        <f>ROUND(E42*H42,2)</f>
        <v>0</v>
      </c>
      <c r="J42" s="161"/>
      <c r="K42" s="160">
        <f>ROUND(E42*J42,2)</f>
        <v>0</v>
      </c>
      <c r="L42" s="160">
        <v>21</v>
      </c>
      <c r="M42" s="160">
        <f>G42*(1+L42/100)</f>
        <v>0</v>
      </c>
      <c r="N42" s="159">
        <v>5.0000000000000001E-4</v>
      </c>
      <c r="O42" s="159">
        <f>ROUND(E42*N42,2)</f>
        <v>0</v>
      </c>
      <c r="P42" s="159">
        <v>0</v>
      </c>
      <c r="Q42" s="159">
        <f>ROUND(E42*P42,2)</f>
        <v>0</v>
      </c>
      <c r="R42" s="160"/>
      <c r="S42" s="160" t="s">
        <v>155</v>
      </c>
      <c r="T42" s="160" t="s">
        <v>149</v>
      </c>
      <c r="U42" s="160">
        <v>0</v>
      </c>
      <c r="V42" s="160">
        <f>ROUND(E42*U42,2)</f>
        <v>0</v>
      </c>
      <c r="W42" s="160"/>
      <c r="X42" s="160" t="s">
        <v>209</v>
      </c>
      <c r="Y42" s="160" t="s">
        <v>151</v>
      </c>
      <c r="Z42" s="150"/>
      <c r="AA42" s="150"/>
      <c r="AB42" s="150"/>
      <c r="AC42" s="150"/>
      <c r="AD42" s="150"/>
      <c r="AE42" s="150"/>
      <c r="AF42" s="150"/>
      <c r="AG42" s="150" t="s">
        <v>214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2" x14ac:dyDescent="0.2">
      <c r="A43" s="157"/>
      <c r="B43" s="158"/>
      <c r="C43" s="189" t="s">
        <v>257</v>
      </c>
      <c r="D43" s="162"/>
      <c r="E43" s="163">
        <v>1</v>
      </c>
      <c r="F43" s="160"/>
      <c r="G43" s="160"/>
      <c r="H43" s="160"/>
      <c r="I43" s="160"/>
      <c r="J43" s="160"/>
      <c r="K43" s="160"/>
      <c r="L43" s="160"/>
      <c r="M43" s="160"/>
      <c r="N43" s="159"/>
      <c r="O43" s="159"/>
      <c r="P43" s="159"/>
      <c r="Q43" s="159"/>
      <c r="R43" s="160"/>
      <c r="S43" s="160"/>
      <c r="T43" s="160"/>
      <c r="U43" s="160"/>
      <c r="V43" s="160"/>
      <c r="W43" s="160"/>
      <c r="X43" s="160"/>
      <c r="Y43" s="160"/>
      <c r="Z43" s="150"/>
      <c r="AA43" s="150"/>
      <c r="AB43" s="150"/>
      <c r="AC43" s="150"/>
      <c r="AD43" s="150"/>
      <c r="AE43" s="150"/>
      <c r="AF43" s="150"/>
      <c r="AG43" s="150" t="s">
        <v>171</v>
      </c>
      <c r="AH43" s="150">
        <v>0</v>
      </c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3">
        <v>17</v>
      </c>
      <c r="B44" s="174" t="s">
        <v>258</v>
      </c>
      <c r="C44" s="188" t="s">
        <v>259</v>
      </c>
      <c r="D44" s="175" t="s">
        <v>242</v>
      </c>
      <c r="E44" s="176">
        <v>1</v>
      </c>
      <c r="F44" s="177"/>
      <c r="G44" s="178">
        <f>ROUND(E44*F44,2)</f>
        <v>0</v>
      </c>
      <c r="H44" s="161"/>
      <c r="I44" s="160">
        <f>ROUND(E44*H44,2)</f>
        <v>0</v>
      </c>
      <c r="J44" s="161"/>
      <c r="K44" s="160">
        <f>ROUND(E44*J44,2)</f>
        <v>0</v>
      </c>
      <c r="L44" s="160">
        <v>21</v>
      </c>
      <c r="M44" s="160">
        <f>G44*(1+L44/100)</f>
        <v>0</v>
      </c>
      <c r="N44" s="159">
        <v>5.0000000000000001E-4</v>
      </c>
      <c r="O44" s="159">
        <f>ROUND(E44*N44,2)</f>
        <v>0</v>
      </c>
      <c r="P44" s="159">
        <v>0</v>
      </c>
      <c r="Q44" s="159">
        <f>ROUND(E44*P44,2)</f>
        <v>0</v>
      </c>
      <c r="R44" s="160"/>
      <c r="S44" s="160" t="s">
        <v>155</v>
      </c>
      <c r="T44" s="160" t="s">
        <v>149</v>
      </c>
      <c r="U44" s="160">
        <v>0</v>
      </c>
      <c r="V44" s="160">
        <f>ROUND(E44*U44,2)</f>
        <v>0</v>
      </c>
      <c r="W44" s="160"/>
      <c r="X44" s="160" t="s">
        <v>209</v>
      </c>
      <c r="Y44" s="160" t="s">
        <v>151</v>
      </c>
      <c r="Z44" s="150"/>
      <c r="AA44" s="150"/>
      <c r="AB44" s="150"/>
      <c r="AC44" s="150"/>
      <c r="AD44" s="150"/>
      <c r="AE44" s="150"/>
      <c r="AF44" s="150"/>
      <c r="AG44" s="150" t="s">
        <v>214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2" x14ac:dyDescent="0.2">
      <c r="A45" s="157"/>
      <c r="B45" s="158"/>
      <c r="C45" s="189" t="s">
        <v>260</v>
      </c>
      <c r="D45" s="162"/>
      <c r="E45" s="163">
        <v>1</v>
      </c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50"/>
      <c r="AA45" s="150"/>
      <c r="AB45" s="150"/>
      <c r="AC45" s="150"/>
      <c r="AD45" s="150"/>
      <c r="AE45" s="150"/>
      <c r="AF45" s="150"/>
      <c r="AG45" s="150" t="s">
        <v>171</v>
      </c>
      <c r="AH45" s="150">
        <v>0</v>
      </c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73">
        <v>18</v>
      </c>
      <c r="B46" s="174" t="s">
        <v>261</v>
      </c>
      <c r="C46" s="188" t="s">
        <v>262</v>
      </c>
      <c r="D46" s="175" t="s">
        <v>242</v>
      </c>
      <c r="E46" s="176">
        <v>2</v>
      </c>
      <c r="F46" s="177"/>
      <c r="G46" s="178">
        <f>ROUND(E46*F46,2)</f>
        <v>0</v>
      </c>
      <c r="H46" s="161"/>
      <c r="I46" s="160">
        <f>ROUND(E46*H46,2)</f>
        <v>0</v>
      </c>
      <c r="J46" s="161"/>
      <c r="K46" s="160">
        <f>ROUND(E46*J46,2)</f>
        <v>0</v>
      </c>
      <c r="L46" s="160">
        <v>21</v>
      </c>
      <c r="M46" s="160">
        <f>G46*(1+L46/100)</f>
        <v>0</v>
      </c>
      <c r="N46" s="159">
        <v>5.0000000000000001E-4</v>
      </c>
      <c r="O46" s="159">
        <f>ROUND(E46*N46,2)</f>
        <v>0</v>
      </c>
      <c r="P46" s="159">
        <v>0</v>
      </c>
      <c r="Q46" s="159">
        <f>ROUND(E46*P46,2)</f>
        <v>0</v>
      </c>
      <c r="R46" s="160"/>
      <c r="S46" s="160" t="s">
        <v>155</v>
      </c>
      <c r="T46" s="160" t="s">
        <v>149</v>
      </c>
      <c r="U46" s="160">
        <v>0</v>
      </c>
      <c r="V46" s="160">
        <f>ROUND(E46*U46,2)</f>
        <v>0</v>
      </c>
      <c r="W46" s="160"/>
      <c r="X46" s="160" t="s">
        <v>209</v>
      </c>
      <c r="Y46" s="160" t="s">
        <v>151</v>
      </c>
      <c r="Z46" s="150"/>
      <c r="AA46" s="150"/>
      <c r="AB46" s="150"/>
      <c r="AC46" s="150"/>
      <c r="AD46" s="150"/>
      <c r="AE46" s="150"/>
      <c r="AF46" s="150"/>
      <c r="AG46" s="150" t="s">
        <v>214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2" x14ac:dyDescent="0.2">
      <c r="A47" s="157"/>
      <c r="B47" s="158"/>
      <c r="C47" s="189" t="s">
        <v>263</v>
      </c>
      <c r="D47" s="162"/>
      <c r="E47" s="163">
        <v>2</v>
      </c>
      <c r="F47" s="160"/>
      <c r="G47" s="160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50"/>
      <c r="AA47" s="150"/>
      <c r="AB47" s="150"/>
      <c r="AC47" s="150"/>
      <c r="AD47" s="150"/>
      <c r="AE47" s="150"/>
      <c r="AF47" s="150"/>
      <c r="AG47" s="150" t="s">
        <v>171</v>
      </c>
      <c r="AH47" s="150">
        <v>0</v>
      </c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ht="22.5" outlineLevel="1" x14ac:dyDescent="0.2">
      <c r="A48" s="173">
        <v>19</v>
      </c>
      <c r="B48" s="174" t="s">
        <v>264</v>
      </c>
      <c r="C48" s="188" t="s">
        <v>265</v>
      </c>
      <c r="D48" s="175" t="s">
        <v>242</v>
      </c>
      <c r="E48" s="176">
        <v>3</v>
      </c>
      <c r="F48" s="177"/>
      <c r="G48" s="178">
        <f>ROUND(E48*F48,2)</f>
        <v>0</v>
      </c>
      <c r="H48" s="161"/>
      <c r="I48" s="160">
        <f>ROUND(E48*H48,2)</f>
        <v>0</v>
      </c>
      <c r="J48" s="161"/>
      <c r="K48" s="160">
        <f>ROUND(E48*J48,2)</f>
        <v>0</v>
      </c>
      <c r="L48" s="160">
        <v>21</v>
      </c>
      <c r="M48" s="160">
        <f>G48*(1+L48/100)</f>
        <v>0</v>
      </c>
      <c r="N48" s="159">
        <v>5.0000000000000001E-4</v>
      </c>
      <c r="O48" s="159">
        <f>ROUND(E48*N48,2)</f>
        <v>0</v>
      </c>
      <c r="P48" s="159">
        <v>0</v>
      </c>
      <c r="Q48" s="159">
        <f>ROUND(E48*P48,2)</f>
        <v>0</v>
      </c>
      <c r="R48" s="160"/>
      <c r="S48" s="160" t="s">
        <v>155</v>
      </c>
      <c r="T48" s="160" t="s">
        <v>149</v>
      </c>
      <c r="U48" s="160">
        <v>0</v>
      </c>
      <c r="V48" s="160">
        <f>ROUND(E48*U48,2)</f>
        <v>0</v>
      </c>
      <c r="W48" s="160"/>
      <c r="X48" s="160" t="s">
        <v>209</v>
      </c>
      <c r="Y48" s="160" t="s">
        <v>151</v>
      </c>
      <c r="Z48" s="150"/>
      <c r="AA48" s="150"/>
      <c r="AB48" s="150"/>
      <c r="AC48" s="150"/>
      <c r="AD48" s="150"/>
      <c r="AE48" s="150"/>
      <c r="AF48" s="150"/>
      <c r="AG48" s="150" t="s">
        <v>214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2" x14ac:dyDescent="0.2">
      <c r="A49" s="157"/>
      <c r="B49" s="158"/>
      <c r="C49" s="189" t="s">
        <v>266</v>
      </c>
      <c r="D49" s="162"/>
      <c r="E49" s="163">
        <v>3</v>
      </c>
      <c r="F49" s="160"/>
      <c r="G49" s="160"/>
      <c r="H49" s="160"/>
      <c r="I49" s="160"/>
      <c r="J49" s="160"/>
      <c r="K49" s="160"/>
      <c r="L49" s="160"/>
      <c r="M49" s="160"/>
      <c r="N49" s="159"/>
      <c r="O49" s="159"/>
      <c r="P49" s="159"/>
      <c r="Q49" s="159"/>
      <c r="R49" s="160"/>
      <c r="S49" s="160"/>
      <c r="T49" s="160"/>
      <c r="U49" s="160"/>
      <c r="V49" s="160"/>
      <c r="W49" s="160"/>
      <c r="X49" s="160"/>
      <c r="Y49" s="160"/>
      <c r="Z49" s="150"/>
      <c r="AA49" s="150"/>
      <c r="AB49" s="150"/>
      <c r="AC49" s="150"/>
      <c r="AD49" s="150"/>
      <c r="AE49" s="150"/>
      <c r="AF49" s="150"/>
      <c r="AG49" s="150" t="s">
        <v>171</v>
      </c>
      <c r="AH49" s="150">
        <v>0</v>
      </c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ht="22.5" outlineLevel="1" x14ac:dyDescent="0.2">
      <c r="A50" s="173">
        <v>20</v>
      </c>
      <c r="B50" s="174" t="s">
        <v>267</v>
      </c>
      <c r="C50" s="188" t="s">
        <v>268</v>
      </c>
      <c r="D50" s="175" t="s">
        <v>229</v>
      </c>
      <c r="E50" s="176">
        <v>1</v>
      </c>
      <c r="F50" s="177"/>
      <c r="G50" s="178">
        <f>ROUND(E50*F50,2)</f>
        <v>0</v>
      </c>
      <c r="H50" s="161"/>
      <c r="I50" s="160">
        <f>ROUND(E50*H50,2)</f>
        <v>0</v>
      </c>
      <c r="J50" s="161"/>
      <c r="K50" s="160">
        <f>ROUND(E50*J50,2)</f>
        <v>0</v>
      </c>
      <c r="L50" s="160">
        <v>21</v>
      </c>
      <c r="M50" s="160">
        <f>G50*(1+L50/100)</f>
        <v>0</v>
      </c>
      <c r="N50" s="159">
        <v>2.7E-4</v>
      </c>
      <c r="O50" s="159">
        <f>ROUND(E50*N50,2)</f>
        <v>0</v>
      </c>
      <c r="P50" s="159">
        <v>0</v>
      </c>
      <c r="Q50" s="159">
        <f>ROUND(E50*P50,2)</f>
        <v>0</v>
      </c>
      <c r="R50" s="160"/>
      <c r="S50" s="160" t="s">
        <v>155</v>
      </c>
      <c r="T50" s="160" t="s">
        <v>149</v>
      </c>
      <c r="U50" s="160">
        <v>0</v>
      </c>
      <c r="V50" s="160">
        <f>ROUND(E50*U50,2)</f>
        <v>0</v>
      </c>
      <c r="W50" s="160"/>
      <c r="X50" s="160" t="s">
        <v>230</v>
      </c>
      <c r="Y50" s="160" t="s">
        <v>151</v>
      </c>
      <c r="Z50" s="150"/>
      <c r="AA50" s="150"/>
      <c r="AB50" s="150"/>
      <c r="AC50" s="150"/>
      <c r="AD50" s="150"/>
      <c r="AE50" s="150"/>
      <c r="AF50" s="150"/>
      <c r="AG50" s="150" t="s">
        <v>231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2" x14ac:dyDescent="0.2">
      <c r="A51" s="157"/>
      <c r="B51" s="158"/>
      <c r="C51" s="189" t="s">
        <v>269</v>
      </c>
      <c r="D51" s="162"/>
      <c r="E51" s="163">
        <v>1</v>
      </c>
      <c r="F51" s="160"/>
      <c r="G51" s="160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50"/>
      <c r="AA51" s="150"/>
      <c r="AB51" s="150"/>
      <c r="AC51" s="150"/>
      <c r="AD51" s="150"/>
      <c r="AE51" s="150"/>
      <c r="AF51" s="150"/>
      <c r="AG51" s="150" t="s">
        <v>171</v>
      </c>
      <c r="AH51" s="150">
        <v>0</v>
      </c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22.5" outlineLevel="1" x14ac:dyDescent="0.2">
      <c r="A52" s="173">
        <v>21</v>
      </c>
      <c r="B52" s="174" t="s">
        <v>270</v>
      </c>
      <c r="C52" s="188" t="s">
        <v>271</v>
      </c>
      <c r="D52" s="175" t="s">
        <v>229</v>
      </c>
      <c r="E52" s="176">
        <v>1</v>
      </c>
      <c r="F52" s="177"/>
      <c r="G52" s="178">
        <f>ROUND(E52*F52,2)</f>
        <v>0</v>
      </c>
      <c r="H52" s="161"/>
      <c r="I52" s="160">
        <f>ROUND(E52*H52,2)</f>
        <v>0</v>
      </c>
      <c r="J52" s="161"/>
      <c r="K52" s="160">
        <f>ROUND(E52*J52,2)</f>
        <v>0</v>
      </c>
      <c r="L52" s="160">
        <v>21</v>
      </c>
      <c r="M52" s="160">
        <f>G52*(1+L52/100)</f>
        <v>0</v>
      </c>
      <c r="N52" s="159">
        <v>2.7E-4</v>
      </c>
      <c r="O52" s="159">
        <f>ROUND(E52*N52,2)</f>
        <v>0</v>
      </c>
      <c r="P52" s="159">
        <v>0</v>
      </c>
      <c r="Q52" s="159">
        <f>ROUND(E52*P52,2)</f>
        <v>0</v>
      </c>
      <c r="R52" s="160"/>
      <c r="S52" s="160" t="s">
        <v>155</v>
      </c>
      <c r="T52" s="160" t="s">
        <v>149</v>
      </c>
      <c r="U52" s="160">
        <v>0</v>
      </c>
      <c r="V52" s="160">
        <f>ROUND(E52*U52,2)</f>
        <v>0</v>
      </c>
      <c r="W52" s="160"/>
      <c r="X52" s="160" t="s">
        <v>230</v>
      </c>
      <c r="Y52" s="160" t="s">
        <v>151</v>
      </c>
      <c r="Z52" s="150"/>
      <c r="AA52" s="150"/>
      <c r="AB52" s="150"/>
      <c r="AC52" s="150"/>
      <c r="AD52" s="150"/>
      <c r="AE52" s="150"/>
      <c r="AF52" s="150"/>
      <c r="AG52" s="150" t="s">
        <v>231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2" x14ac:dyDescent="0.2">
      <c r="A53" s="157"/>
      <c r="B53" s="158"/>
      <c r="C53" s="189" t="s">
        <v>272</v>
      </c>
      <c r="D53" s="162"/>
      <c r="E53" s="163">
        <v>1</v>
      </c>
      <c r="F53" s="160"/>
      <c r="G53" s="160"/>
      <c r="H53" s="160"/>
      <c r="I53" s="160"/>
      <c r="J53" s="160"/>
      <c r="K53" s="160"/>
      <c r="L53" s="160"/>
      <c r="M53" s="160"/>
      <c r="N53" s="159"/>
      <c r="O53" s="159"/>
      <c r="P53" s="159"/>
      <c r="Q53" s="159"/>
      <c r="R53" s="160"/>
      <c r="S53" s="160"/>
      <c r="T53" s="160"/>
      <c r="U53" s="160"/>
      <c r="V53" s="160"/>
      <c r="W53" s="160"/>
      <c r="X53" s="160"/>
      <c r="Y53" s="160"/>
      <c r="Z53" s="150"/>
      <c r="AA53" s="150"/>
      <c r="AB53" s="150"/>
      <c r="AC53" s="150"/>
      <c r="AD53" s="150"/>
      <c r="AE53" s="150"/>
      <c r="AF53" s="150"/>
      <c r="AG53" s="150" t="s">
        <v>171</v>
      </c>
      <c r="AH53" s="150">
        <v>0</v>
      </c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22.5" outlineLevel="1" x14ac:dyDescent="0.2">
      <c r="A54" s="173">
        <v>22</v>
      </c>
      <c r="B54" s="174" t="s">
        <v>273</v>
      </c>
      <c r="C54" s="188" t="s">
        <v>274</v>
      </c>
      <c r="D54" s="175" t="s">
        <v>229</v>
      </c>
      <c r="E54" s="176">
        <v>3</v>
      </c>
      <c r="F54" s="177"/>
      <c r="G54" s="178">
        <f>ROUND(E54*F54,2)</f>
        <v>0</v>
      </c>
      <c r="H54" s="161"/>
      <c r="I54" s="160">
        <f>ROUND(E54*H54,2)</f>
        <v>0</v>
      </c>
      <c r="J54" s="161"/>
      <c r="K54" s="160">
        <f>ROUND(E54*J54,2)</f>
        <v>0</v>
      </c>
      <c r="L54" s="160">
        <v>21</v>
      </c>
      <c r="M54" s="160">
        <f>G54*(1+L54/100)</f>
        <v>0</v>
      </c>
      <c r="N54" s="159">
        <v>2.7E-4</v>
      </c>
      <c r="O54" s="159">
        <f>ROUND(E54*N54,2)</f>
        <v>0</v>
      </c>
      <c r="P54" s="159">
        <v>0</v>
      </c>
      <c r="Q54" s="159">
        <f>ROUND(E54*P54,2)</f>
        <v>0</v>
      </c>
      <c r="R54" s="160"/>
      <c r="S54" s="160" t="s">
        <v>155</v>
      </c>
      <c r="T54" s="160" t="s">
        <v>149</v>
      </c>
      <c r="U54" s="160">
        <v>0</v>
      </c>
      <c r="V54" s="160">
        <f>ROUND(E54*U54,2)</f>
        <v>0</v>
      </c>
      <c r="W54" s="160"/>
      <c r="X54" s="160" t="s">
        <v>230</v>
      </c>
      <c r="Y54" s="160" t="s">
        <v>151</v>
      </c>
      <c r="Z54" s="150"/>
      <c r="AA54" s="150"/>
      <c r="AB54" s="150"/>
      <c r="AC54" s="150"/>
      <c r="AD54" s="150"/>
      <c r="AE54" s="150"/>
      <c r="AF54" s="150"/>
      <c r="AG54" s="150" t="s">
        <v>231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ht="22.5" outlineLevel="2" x14ac:dyDescent="0.2">
      <c r="A55" s="157"/>
      <c r="B55" s="158"/>
      <c r="C55" s="189" t="s">
        <v>275</v>
      </c>
      <c r="D55" s="162"/>
      <c r="E55" s="163">
        <v>3</v>
      </c>
      <c r="F55" s="160"/>
      <c r="G55" s="160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50"/>
      <c r="AA55" s="150"/>
      <c r="AB55" s="150"/>
      <c r="AC55" s="150"/>
      <c r="AD55" s="150"/>
      <c r="AE55" s="150"/>
      <c r="AF55" s="150"/>
      <c r="AG55" s="150" t="s">
        <v>171</v>
      </c>
      <c r="AH55" s="150">
        <v>0</v>
      </c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73">
        <v>23</v>
      </c>
      <c r="B56" s="174" t="s">
        <v>276</v>
      </c>
      <c r="C56" s="188" t="s">
        <v>277</v>
      </c>
      <c r="D56" s="175" t="s">
        <v>229</v>
      </c>
      <c r="E56" s="176">
        <v>3</v>
      </c>
      <c r="F56" s="177"/>
      <c r="G56" s="178">
        <f>ROUND(E56*F56,2)</f>
        <v>0</v>
      </c>
      <c r="H56" s="161"/>
      <c r="I56" s="160">
        <f>ROUND(E56*H56,2)</f>
        <v>0</v>
      </c>
      <c r="J56" s="161"/>
      <c r="K56" s="160">
        <f>ROUND(E56*J56,2)</f>
        <v>0</v>
      </c>
      <c r="L56" s="160">
        <v>21</v>
      </c>
      <c r="M56" s="160">
        <f>G56*(1+L56/100)</f>
        <v>0</v>
      </c>
      <c r="N56" s="159">
        <v>1.6379999999999999E-2</v>
      </c>
      <c r="O56" s="159">
        <f>ROUND(E56*N56,2)</f>
        <v>0.05</v>
      </c>
      <c r="P56" s="159">
        <v>0</v>
      </c>
      <c r="Q56" s="159">
        <f>ROUND(E56*P56,2)</f>
        <v>0</v>
      </c>
      <c r="R56" s="160"/>
      <c r="S56" s="160" t="s">
        <v>148</v>
      </c>
      <c r="T56" s="160" t="s">
        <v>148</v>
      </c>
      <c r="U56" s="160">
        <v>0.37</v>
      </c>
      <c r="V56" s="160">
        <f>ROUND(E56*U56,2)</f>
        <v>1.1100000000000001</v>
      </c>
      <c r="W56" s="160"/>
      <c r="X56" s="160" t="s">
        <v>209</v>
      </c>
      <c r="Y56" s="160" t="s">
        <v>151</v>
      </c>
      <c r="Z56" s="150"/>
      <c r="AA56" s="150"/>
      <c r="AB56" s="150"/>
      <c r="AC56" s="150"/>
      <c r="AD56" s="150"/>
      <c r="AE56" s="150"/>
      <c r="AF56" s="150"/>
      <c r="AG56" s="150" t="s">
        <v>214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ht="22.5" outlineLevel="2" x14ac:dyDescent="0.2">
      <c r="A57" s="157"/>
      <c r="B57" s="158"/>
      <c r="C57" s="189" t="s">
        <v>275</v>
      </c>
      <c r="D57" s="162"/>
      <c r="E57" s="163">
        <v>3</v>
      </c>
      <c r="F57" s="160"/>
      <c r="G57" s="160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50"/>
      <c r="AA57" s="150"/>
      <c r="AB57" s="150"/>
      <c r="AC57" s="150"/>
      <c r="AD57" s="150"/>
      <c r="AE57" s="150"/>
      <c r="AF57" s="150"/>
      <c r="AG57" s="150" t="s">
        <v>171</v>
      </c>
      <c r="AH57" s="150">
        <v>0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ht="22.5" outlineLevel="1" x14ac:dyDescent="0.2">
      <c r="A58" s="173">
        <v>24</v>
      </c>
      <c r="B58" s="174" t="s">
        <v>278</v>
      </c>
      <c r="C58" s="188" t="s">
        <v>279</v>
      </c>
      <c r="D58" s="175" t="s">
        <v>229</v>
      </c>
      <c r="E58" s="176">
        <v>3</v>
      </c>
      <c r="F58" s="177"/>
      <c r="G58" s="178">
        <f>ROUND(E58*F58,2)</f>
        <v>0</v>
      </c>
      <c r="H58" s="161"/>
      <c r="I58" s="160">
        <f>ROUND(E58*H58,2)</f>
        <v>0</v>
      </c>
      <c r="J58" s="161"/>
      <c r="K58" s="160">
        <f>ROUND(E58*J58,2)</f>
        <v>0</v>
      </c>
      <c r="L58" s="160">
        <v>21</v>
      </c>
      <c r="M58" s="160">
        <f>G58*(1+L58/100)</f>
        <v>0</v>
      </c>
      <c r="N58" s="159">
        <v>1.6379999999999999E-2</v>
      </c>
      <c r="O58" s="159">
        <f>ROUND(E58*N58,2)</f>
        <v>0.05</v>
      </c>
      <c r="P58" s="159">
        <v>0</v>
      </c>
      <c r="Q58" s="159">
        <f>ROUND(E58*P58,2)</f>
        <v>0</v>
      </c>
      <c r="R58" s="160"/>
      <c r="S58" s="160" t="s">
        <v>155</v>
      </c>
      <c r="T58" s="160" t="s">
        <v>149</v>
      </c>
      <c r="U58" s="160">
        <v>0.37</v>
      </c>
      <c r="V58" s="160">
        <f>ROUND(E58*U58,2)</f>
        <v>1.1100000000000001</v>
      </c>
      <c r="W58" s="160"/>
      <c r="X58" s="160" t="s">
        <v>209</v>
      </c>
      <c r="Y58" s="160" t="s">
        <v>151</v>
      </c>
      <c r="Z58" s="150"/>
      <c r="AA58" s="150"/>
      <c r="AB58" s="150"/>
      <c r="AC58" s="150"/>
      <c r="AD58" s="150"/>
      <c r="AE58" s="150"/>
      <c r="AF58" s="150"/>
      <c r="AG58" s="150" t="s">
        <v>214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2" x14ac:dyDescent="0.2">
      <c r="A59" s="157"/>
      <c r="B59" s="158"/>
      <c r="C59" s="189" t="s">
        <v>280</v>
      </c>
      <c r="D59" s="162"/>
      <c r="E59" s="163">
        <v>3</v>
      </c>
      <c r="F59" s="160"/>
      <c r="G59" s="160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50"/>
      <c r="AA59" s="150"/>
      <c r="AB59" s="150"/>
      <c r="AC59" s="150"/>
      <c r="AD59" s="150"/>
      <c r="AE59" s="150"/>
      <c r="AF59" s="150"/>
      <c r="AG59" s="150" t="s">
        <v>171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ht="22.5" outlineLevel="1" x14ac:dyDescent="0.2">
      <c r="A60" s="173">
        <v>25</v>
      </c>
      <c r="B60" s="174" t="s">
        <v>281</v>
      </c>
      <c r="C60" s="188" t="s">
        <v>282</v>
      </c>
      <c r="D60" s="175" t="s">
        <v>208</v>
      </c>
      <c r="E60" s="176">
        <v>3.9735</v>
      </c>
      <c r="F60" s="177"/>
      <c r="G60" s="178">
        <f>ROUND(E60*F60,2)</f>
        <v>0</v>
      </c>
      <c r="H60" s="161"/>
      <c r="I60" s="160">
        <f>ROUND(E60*H60,2)</f>
        <v>0</v>
      </c>
      <c r="J60" s="161"/>
      <c r="K60" s="160">
        <f>ROUND(E60*J60,2)</f>
        <v>0</v>
      </c>
      <c r="L60" s="160">
        <v>21</v>
      </c>
      <c r="M60" s="160">
        <f>G60*(1+L60/100)</f>
        <v>0</v>
      </c>
      <c r="N60" s="159">
        <v>7.3999999999999999E-4</v>
      </c>
      <c r="O60" s="159">
        <f>ROUND(E60*N60,2)</f>
        <v>0</v>
      </c>
      <c r="P60" s="159">
        <v>0</v>
      </c>
      <c r="Q60" s="159">
        <f>ROUND(E60*P60,2)</f>
        <v>0</v>
      </c>
      <c r="R60" s="160"/>
      <c r="S60" s="160" t="s">
        <v>148</v>
      </c>
      <c r="T60" s="160" t="s">
        <v>148</v>
      </c>
      <c r="U60" s="160">
        <v>0.66</v>
      </c>
      <c r="V60" s="160">
        <f>ROUND(E60*U60,2)</f>
        <v>2.62</v>
      </c>
      <c r="W60" s="160"/>
      <c r="X60" s="160" t="s">
        <v>209</v>
      </c>
      <c r="Y60" s="160" t="s">
        <v>151</v>
      </c>
      <c r="Z60" s="150"/>
      <c r="AA60" s="150"/>
      <c r="AB60" s="150"/>
      <c r="AC60" s="150"/>
      <c r="AD60" s="150"/>
      <c r="AE60" s="150"/>
      <c r="AF60" s="150"/>
      <c r="AG60" s="150" t="s">
        <v>214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2" x14ac:dyDescent="0.2">
      <c r="A61" s="157"/>
      <c r="B61" s="158"/>
      <c r="C61" s="269" t="s">
        <v>283</v>
      </c>
      <c r="D61" s="270"/>
      <c r="E61" s="270"/>
      <c r="F61" s="270"/>
      <c r="G61" s="270"/>
      <c r="H61" s="160"/>
      <c r="I61" s="160"/>
      <c r="J61" s="160"/>
      <c r="K61" s="160"/>
      <c r="L61" s="160"/>
      <c r="M61" s="160"/>
      <c r="N61" s="159"/>
      <c r="O61" s="159"/>
      <c r="P61" s="159"/>
      <c r="Q61" s="159"/>
      <c r="R61" s="160"/>
      <c r="S61" s="160"/>
      <c r="T61" s="160"/>
      <c r="U61" s="160"/>
      <c r="V61" s="160"/>
      <c r="W61" s="160"/>
      <c r="X61" s="160"/>
      <c r="Y61" s="160"/>
      <c r="Z61" s="150"/>
      <c r="AA61" s="150"/>
      <c r="AB61" s="150"/>
      <c r="AC61" s="150"/>
      <c r="AD61" s="150"/>
      <c r="AE61" s="150"/>
      <c r="AF61" s="150"/>
      <c r="AG61" s="150" t="s">
        <v>159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ht="22.5" outlineLevel="2" x14ac:dyDescent="0.2">
      <c r="A62" s="157"/>
      <c r="B62" s="158"/>
      <c r="C62" s="189" t="s">
        <v>284</v>
      </c>
      <c r="D62" s="162"/>
      <c r="E62" s="163">
        <v>2.6735000000000002</v>
      </c>
      <c r="F62" s="160"/>
      <c r="G62" s="160"/>
      <c r="H62" s="160"/>
      <c r="I62" s="160"/>
      <c r="J62" s="160"/>
      <c r="K62" s="160"/>
      <c r="L62" s="160"/>
      <c r="M62" s="160"/>
      <c r="N62" s="159"/>
      <c r="O62" s="159"/>
      <c r="P62" s="159"/>
      <c r="Q62" s="159"/>
      <c r="R62" s="160"/>
      <c r="S62" s="160"/>
      <c r="T62" s="160"/>
      <c r="U62" s="160"/>
      <c r="V62" s="160"/>
      <c r="W62" s="160"/>
      <c r="X62" s="160"/>
      <c r="Y62" s="160"/>
      <c r="Z62" s="150"/>
      <c r="AA62" s="150"/>
      <c r="AB62" s="150"/>
      <c r="AC62" s="150"/>
      <c r="AD62" s="150"/>
      <c r="AE62" s="150"/>
      <c r="AF62" s="150"/>
      <c r="AG62" s="150" t="s">
        <v>171</v>
      </c>
      <c r="AH62" s="150">
        <v>0</v>
      </c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ht="22.5" outlineLevel="3" x14ac:dyDescent="0.2">
      <c r="A63" s="157"/>
      <c r="B63" s="158"/>
      <c r="C63" s="189" t="s">
        <v>285</v>
      </c>
      <c r="D63" s="162"/>
      <c r="E63" s="163">
        <v>1.3</v>
      </c>
      <c r="F63" s="160"/>
      <c r="G63" s="16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50"/>
      <c r="AA63" s="150"/>
      <c r="AB63" s="150"/>
      <c r="AC63" s="150"/>
      <c r="AD63" s="150"/>
      <c r="AE63" s="150"/>
      <c r="AF63" s="150"/>
      <c r="AG63" s="150" t="s">
        <v>171</v>
      </c>
      <c r="AH63" s="150">
        <v>0</v>
      </c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ht="22.5" outlineLevel="1" x14ac:dyDescent="0.2">
      <c r="A64" s="173">
        <v>26</v>
      </c>
      <c r="B64" s="174" t="s">
        <v>286</v>
      </c>
      <c r="C64" s="188" t="s">
        <v>287</v>
      </c>
      <c r="D64" s="175" t="s">
        <v>288</v>
      </c>
      <c r="E64" s="176">
        <v>6.7</v>
      </c>
      <c r="F64" s="177"/>
      <c r="G64" s="178">
        <f>ROUND(E64*F64,2)</f>
        <v>0</v>
      </c>
      <c r="H64" s="161"/>
      <c r="I64" s="160">
        <f>ROUND(E64*H64,2)</f>
        <v>0</v>
      </c>
      <c r="J64" s="161"/>
      <c r="K64" s="160">
        <f>ROUND(E64*J64,2)</f>
        <v>0</v>
      </c>
      <c r="L64" s="160">
        <v>21</v>
      </c>
      <c r="M64" s="160">
        <f>G64*(1+L64/100)</f>
        <v>0</v>
      </c>
      <c r="N64" s="159">
        <v>1E-3</v>
      </c>
      <c r="O64" s="159">
        <f>ROUND(E64*N64,2)</f>
        <v>0.01</v>
      </c>
      <c r="P64" s="159">
        <v>0</v>
      </c>
      <c r="Q64" s="159">
        <f>ROUND(E64*P64,2)</f>
        <v>0</v>
      </c>
      <c r="R64" s="160" t="s">
        <v>235</v>
      </c>
      <c r="S64" s="160" t="s">
        <v>148</v>
      </c>
      <c r="T64" s="160" t="s">
        <v>148</v>
      </c>
      <c r="U64" s="160">
        <v>0</v>
      </c>
      <c r="V64" s="160">
        <f>ROUND(E64*U64,2)</f>
        <v>0</v>
      </c>
      <c r="W64" s="160"/>
      <c r="X64" s="160" t="s">
        <v>230</v>
      </c>
      <c r="Y64" s="160" t="s">
        <v>151</v>
      </c>
      <c r="Z64" s="150"/>
      <c r="AA64" s="150"/>
      <c r="AB64" s="150"/>
      <c r="AC64" s="150"/>
      <c r="AD64" s="150"/>
      <c r="AE64" s="150"/>
      <c r="AF64" s="150"/>
      <c r="AG64" s="150" t="s">
        <v>231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ht="22.5" outlineLevel="2" x14ac:dyDescent="0.2">
      <c r="A65" s="157"/>
      <c r="B65" s="158"/>
      <c r="C65" s="189" t="s">
        <v>289</v>
      </c>
      <c r="D65" s="162"/>
      <c r="E65" s="163">
        <v>6.7</v>
      </c>
      <c r="F65" s="160"/>
      <c r="G65" s="160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50"/>
      <c r="AA65" s="150"/>
      <c r="AB65" s="150"/>
      <c r="AC65" s="150"/>
      <c r="AD65" s="150"/>
      <c r="AE65" s="150"/>
      <c r="AF65" s="150"/>
      <c r="AG65" s="150" t="s">
        <v>171</v>
      </c>
      <c r="AH65" s="150">
        <v>0</v>
      </c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ht="22.5" outlineLevel="1" x14ac:dyDescent="0.2">
      <c r="A66" s="173">
        <v>27</v>
      </c>
      <c r="B66" s="174" t="s">
        <v>290</v>
      </c>
      <c r="C66" s="188" t="s">
        <v>291</v>
      </c>
      <c r="D66" s="175" t="s">
        <v>208</v>
      </c>
      <c r="E66" s="176">
        <v>4.7759999999999998</v>
      </c>
      <c r="F66" s="177"/>
      <c r="G66" s="178">
        <f>ROUND(E66*F66,2)</f>
        <v>0</v>
      </c>
      <c r="H66" s="161"/>
      <c r="I66" s="160">
        <f>ROUND(E66*H66,2)</f>
        <v>0</v>
      </c>
      <c r="J66" s="161"/>
      <c r="K66" s="160">
        <f>ROUND(E66*J66,2)</f>
        <v>0</v>
      </c>
      <c r="L66" s="160">
        <v>21</v>
      </c>
      <c r="M66" s="160">
        <f>G66*(1+L66/100)</f>
        <v>0</v>
      </c>
      <c r="N66" s="159">
        <v>5.1000000000000004E-4</v>
      </c>
      <c r="O66" s="159">
        <f>ROUND(E66*N66,2)</f>
        <v>0</v>
      </c>
      <c r="P66" s="159">
        <v>0</v>
      </c>
      <c r="Q66" s="159">
        <f>ROUND(E66*P66,2)</f>
        <v>0</v>
      </c>
      <c r="R66" s="160"/>
      <c r="S66" s="160" t="s">
        <v>148</v>
      </c>
      <c r="T66" s="160" t="s">
        <v>148</v>
      </c>
      <c r="U66" s="160">
        <v>0.27</v>
      </c>
      <c r="V66" s="160">
        <f>ROUND(E66*U66,2)</f>
        <v>1.29</v>
      </c>
      <c r="W66" s="160"/>
      <c r="X66" s="160" t="s">
        <v>209</v>
      </c>
      <c r="Y66" s="160" t="s">
        <v>151</v>
      </c>
      <c r="Z66" s="150"/>
      <c r="AA66" s="150"/>
      <c r="AB66" s="150"/>
      <c r="AC66" s="150"/>
      <c r="AD66" s="150"/>
      <c r="AE66" s="150"/>
      <c r="AF66" s="150"/>
      <c r="AG66" s="150" t="s">
        <v>292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2" x14ac:dyDescent="0.2">
      <c r="A67" s="157"/>
      <c r="B67" s="158"/>
      <c r="C67" s="269" t="s">
        <v>283</v>
      </c>
      <c r="D67" s="270"/>
      <c r="E67" s="270"/>
      <c r="F67" s="270"/>
      <c r="G67" s="270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50"/>
      <c r="AA67" s="150"/>
      <c r="AB67" s="150"/>
      <c r="AC67" s="150"/>
      <c r="AD67" s="150"/>
      <c r="AE67" s="150"/>
      <c r="AF67" s="150"/>
      <c r="AG67" s="150" t="s">
        <v>159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22.5" outlineLevel="2" x14ac:dyDescent="0.2">
      <c r="A68" s="157"/>
      <c r="B68" s="158"/>
      <c r="C68" s="189" t="s">
        <v>293</v>
      </c>
      <c r="D68" s="162"/>
      <c r="E68" s="163">
        <v>4.7759999999999998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50"/>
      <c r="AA68" s="150"/>
      <c r="AB68" s="150"/>
      <c r="AC68" s="150"/>
      <c r="AD68" s="150"/>
      <c r="AE68" s="150"/>
      <c r="AF68" s="150"/>
      <c r="AG68" s="150" t="s">
        <v>171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73">
        <v>28</v>
      </c>
      <c r="B69" s="174" t="s">
        <v>294</v>
      </c>
      <c r="C69" s="188" t="s">
        <v>295</v>
      </c>
      <c r="D69" s="175" t="s">
        <v>208</v>
      </c>
      <c r="E69" s="176">
        <v>4.7759999999999998</v>
      </c>
      <c r="F69" s="177"/>
      <c r="G69" s="178">
        <f>ROUND(E69*F69,2)</f>
        <v>0</v>
      </c>
      <c r="H69" s="161"/>
      <c r="I69" s="160">
        <f>ROUND(E69*H69,2)</f>
        <v>0</v>
      </c>
      <c r="J69" s="161"/>
      <c r="K69" s="160">
        <f>ROUND(E69*J69,2)</f>
        <v>0</v>
      </c>
      <c r="L69" s="160">
        <v>21</v>
      </c>
      <c r="M69" s="160">
        <f>G69*(1+L69/100)</f>
        <v>0</v>
      </c>
      <c r="N69" s="159">
        <v>6.3E-3</v>
      </c>
      <c r="O69" s="159">
        <f>ROUND(E69*N69,2)</f>
        <v>0.03</v>
      </c>
      <c r="P69" s="159">
        <v>0</v>
      </c>
      <c r="Q69" s="159">
        <f>ROUND(E69*P69,2)</f>
        <v>0</v>
      </c>
      <c r="R69" s="160" t="s">
        <v>235</v>
      </c>
      <c r="S69" s="160" t="s">
        <v>148</v>
      </c>
      <c r="T69" s="160" t="s">
        <v>148</v>
      </c>
      <c r="U69" s="160">
        <v>0</v>
      </c>
      <c r="V69" s="160">
        <f>ROUND(E69*U69,2)</f>
        <v>0</v>
      </c>
      <c r="W69" s="160"/>
      <c r="X69" s="160" t="s">
        <v>230</v>
      </c>
      <c r="Y69" s="160" t="s">
        <v>151</v>
      </c>
      <c r="Z69" s="150"/>
      <c r="AA69" s="150"/>
      <c r="AB69" s="150"/>
      <c r="AC69" s="150"/>
      <c r="AD69" s="150"/>
      <c r="AE69" s="150"/>
      <c r="AF69" s="150"/>
      <c r="AG69" s="150" t="s">
        <v>231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22.5" outlineLevel="2" x14ac:dyDescent="0.2">
      <c r="A70" s="157"/>
      <c r="B70" s="158"/>
      <c r="C70" s="189" t="s">
        <v>293</v>
      </c>
      <c r="D70" s="162"/>
      <c r="E70" s="163">
        <v>4.7759999999999998</v>
      </c>
      <c r="F70" s="160"/>
      <c r="G70" s="160"/>
      <c r="H70" s="160"/>
      <c r="I70" s="160"/>
      <c r="J70" s="160"/>
      <c r="K70" s="160"/>
      <c r="L70" s="160"/>
      <c r="M70" s="160"/>
      <c r="N70" s="159"/>
      <c r="O70" s="159"/>
      <c r="P70" s="159"/>
      <c r="Q70" s="159"/>
      <c r="R70" s="160"/>
      <c r="S70" s="160"/>
      <c r="T70" s="160"/>
      <c r="U70" s="160"/>
      <c r="V70" s="160"/>
      <c r="W70" s="160"/>
      <c r="X70" s="160"/>
      <c r="Y70" s="160"/>
      <c r="Z70" s="150"/>
      <c r="AA70" s="150"/>
      <c r="AB70" s="150"/>
      <c r="AC70" s="150"/>
      <c r="AD70" s="150"/>
      <c r="AE70" s="150"/>
      <c r="AF70" s="150"/>
      <c r="AG70" s="150" t="s">
        <v>171</v>
      </c>
      <c r="AH70" s="150">
        <v>0</v>
      </c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">
      <c r="A71" s="173">
        <v>29</v>
      </c>
      <c r="B71" s="174" t="s">
        <v>296</v>
      </c>
      <c r="C71" s="188" t="s">
        <v>297</v>
      </c>
      <c r="D71" s="175" t="s">
        <v>298</v>
      </c>
      <c r="E71" s="176">
        <v>1</v>
      </c>
      <c r="F71" s="177"/>
      <c r="G71" s="178">
        <f>ROUND(E71*F71,2)</f>
        <v>0</v>
      </c>
      <c r="H71" s="161"/>
      <c r="I71" s="160">
        <f>ROUND(E71*H71,2)</f>
        <v>0</v>
      </c>
      <c r="J71" s="161"/>
      <c r="K71" s="160">
        <f>ROUND(E71*J71,2)</f>
        <v>0</v>
      </c>
      <c r="L71" s="160">
        <v>21</v>
      </c>
      <c r="M71" s="160">
        <f>G71*(1+L71/100)</f>
        <v>0</v>
      </c>
      <c r="N71" s="159">
        <v>0</v>
      </c>
      <c r="O71" s="159">
        <f>ROUND(E71*N71,2)</f>
        <v>0</v>
      </c>
      <c r="P71" s="159">
        <v>0</v>
      </c>
      <c r="Q71" s="159">
        <f>ROUND(E71*P71,2)</f>
        <v>0</v>
      </c>
      <c r="R71" s="160"/>
      <c r="S71" s="160" t="s">
        <v>155</v>
      </c>
      <c r="T71" s="160" t="s">
        <v>149</v>
      </c>
      <c r="U71" s="160">
        <v>0</v>
      </c>
      <c r="V71" s="160">
        <f>ROUND(E71*U71,2)</f>
        <v>0</v>
      </c>
      <c r="W71" s="160"/>
      <c r="X71" s="160" t="s">
        <v>209</v>
      </c>
      <c r="Y71" s="160" t="s">
        <v>151</v>
      </c>
      <c r="Z71" s="150"/>
      <c r="AA71" s="150"/>
      <c r="AB71" s="150"/>
      <c r="AC71" s="150"/>
      <c r="AD71" s="150"/>
      <c r="AE71" s="150"/>
      <c r="AF71" s="150"/>
      <c r="AG71" s="150" t="s">
        <v>214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2" x14ac:dyDescent="0.2">
      <c r="A72" s="157"/>
      <c r="B72" s="158"/>
      <c r="C72" s="189" t="s">
        <v>299</v>
      </c>
      <c r="D72" s="162"/>
      <c r="E72" s="163">
        <v>1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50"/>
      <c r="AA72" s="150"/>
      <c r="AB72" s="150"/>
      <c r="AC72" s="150"/>
      <c r="AD72" s="150"/>
      <c r="AE72" s="150"/>
      <c r="AF72" s="150"/>
      <c r="AG72" s="150" t="s">
        <v>171</v>
      </c>
      <c r="AH72" s="150">
        <v>0</v>
      </c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">
      <c r="A73" s="179">
        <v>30</v>
      </c>
      <c r="B73" s="180" t="s">
        <v>300</v>
      </c>
      <c r="C73" s="187" t="s">
        <v>301</v>
      </c>
      <c r="D73" s="181" t="s">
        <v>218</v>
      </c>
      <c r="E73" s="182">
        <v>2.7652199999999998</v>
      </c>
      <c r="F73" s="183"/>
      <c r="G73" s="184">
        <f>ROUND(E73*F73,2)</f>
        <v>0</v>
      </c>
      <c r="H73" s="161"/>
      <c r="I73" s="160">
        <f>ROUND(E73*H73,2)</f>
        <v>0</v>
      </c>
      <c r="J73" s="161"/>
      <c r="K73" s="160">
        <f>ROUND(E73*J73,2)</f>
        <v>0</v>
      </c>
      <c r="L73" s="160">
        <v>21</v>
      </c>
      <c r="M73" s="160">
        <f>G73*(1+L73/100)</f>
        <v>0</v>
      </c>
      <c r="N73" s="159">
        <v>0</v>
      </c>
      <c r="O73" s="159">
        <f>ROUND(E73*N73,2)</f>
        <v>0</v>
      </c>
      <c r="P73" s="159">
        <v>0</v>
      </c>
      <c r="Q73" s="159">
        <f>ROUND(E73*P73,2)</f>
        <v>0</v>
      </c>
      <c r="R73" s="160"/>
      <c r="S73" s="160" t="s">
        <v>148</v>
      </c>
      <c r="T73" s="160" t="s">
        <v>148</v>
      </c>
      <c r="U73" s="160">
        <v>1.8919999999999999</v>
      </c>
      <c r="V73" s="160">
        <f>ROUND(E73*U73,2)</f>
        <v>5.23</v>
      </c>
      <c r="W73" s="160"/>
      <c r="X73" s="160" t="s">
        <v>219</v>
      </c>
      <c r="Y73" s="160" t="s">
        <v>151</v>
      </c>
      <c r="Z73" s="150"/>
      <c r="AA73" s="150"/>
      <c r="AB73" s="150"/>
      <c r="AC73" s="150"/>
      <c r="AD73" s="150"/>
      <c r="AE73" s="150"/>
      <c r="AF73" s="150"/>
      <c r="AG73" s="150" t="s">
        <v>220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x14ac:dyDescent="0.2">
      <c r="A74" s="166" t="s">
        <v>143</v>
      </c>
      <c r="B74" s="167" t="s">
        <v>82</v>
      </c>
      <c r="C74" s="186" t="s">
        <v>83</v>
      </c>
      <c r="D74" s="168"/>
      <c r="E74" s="169"/>
      <c r="F74" s="170"/>
      <c r="G74" s="171">
        <f>SUMIF(AG75:AG142,"&lt;&gt;NOR",G75:G142)</f>
        <v>0</v>
      </c>
      <c r="H74" s="165"/>
      <c r="I74" s="165">
        <f>SUM(I75:I142)</f>
        <v>0</v>
      </c>
      <c r="J74" s="165"/>
      <c r="K74" s="165">
        <f>SUM(K75:K142)</f>
        <v>0</v>
      </c>
      <c r="L74" s="165"/>
      <c r="M74" s="165">
        <f>SUM(M75:M142)</f>
        <v>0</v>
      </c>
      <c r="N74" s="164"/>
      <c r="O74" s="164">
        <f>SUM(O75:O142)</f>
        <v>0.01</v>
      </c>
      <c r="P74" s="164"/>
      <c r="Q74" s="164">
        <f>SUM(Q75:Q142)</f>
        <v>9.9499999999999975</v>
      </c>
      <c r="R74" s="165"/>
      <c r="S74" s="165"/>
      <c r="T74" s="165"/>
      <c r="U74" s="165"/>
      <c r="V74" s="165">
        <f>SUM(V75:V142)</f>
        <v>217.25000000000003</v>
      </c>
      <c r="W74" s="165"/>
      <c r="X74" s="165"/>
      <c r="Y74" s="165"/>
      <c r="AG74" t="s">
        <v>144</v>
      </c>
    </row>
    <row r="75" spans="1:60" ht="22.5" outlineLevel="1" x14ac:dyDescent="0.2">
      <c r="A75" s="173">
        <v>31</v>
      </c>
      <c r="B75" s="174" t="s">
        <v>302</v>
      </c>
      <c r="C75" s="188" t="s">
        <v>303</v>
      </c>
      <c r="D75" s="175" t="s">
        <v>229</v>
      </c>
      <c r="E75" s="176">
        <v>2</v>
      </c>
      <c r="F75" s="177"/>
      <c r="G75" s="178">
        <f>ROUND(E75*F75,2)</f>
        <v>0</v>
      </c>
      <c r="H75" s="161"/>
      <c r="I75" s="160">
        <f>ROUND(E75*H75,2)</f>
        <v>0</v>
      </c>
      <c r="J75" s="161"/>
      <c r="K75" s="160">
        <f>ROUND(E75*J75,2)</f>
        <v>0</v>
      </c>
      <c r="L75" s="160">
        <v>21</v>
      </c>
      <c r="M75" s="160">
        <f>G75*(1+L75/100)</f>
        <v>0</v>
      </c>
      <c r="N75" s="159">
        <v>0</v>
      </c>
      <c r="O75" s="159">
        <f>ROUND(E75*N75,2)</f>
        <v>0</v>
      </c>
      <c r="P75" s="159">
        <v>5.4000000000000003E-3</v>
      </c>
      <c r="Q75" s="159">
        <f>ROUND(E75*P75,2)</f>
        <v>0.01</v>
      </c>
      <c r="R75" s="160"/>
      <c r="S75" s="160" t="s">
        <v>148</v>
      </c>
      <c r="T75" s="160" t="s">
        <v>148</v>
      </c>
      <c r="U75" s="160">
        <v>1.1245000000000001</v>
      </c>
      <c r="V75" s="160">
        <f>ROUND(E75*U75,2)</f>
        <v>2.25</v>
      </c>
      <c r="W75" s="160"/>
      <c r="X75" s="160" t="s">
        <v>209</v>
      </c>
      <c r="Y75" s="160" t="s">
        <v>151</v>
      </c>
      <c r="Z75" s="150"/>
      <c r="AA75" s="150"/>
      <c r="AB75" s="150"/>
      <c r="AC75" s="150"/>
      <c r="AD75" s="150"/>
      <c r="AE75" s="150"/>
      <c r="AF75" s="150"/>
      <c r="AG75" s="150" t="s">
        <v>214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2" x14ac:dyDescent="0.2">
      <c r="A76" s="157"/>
      <c r="B76" s="158"/>
      <c r="C76" s="189" t="s">
        <v>304</v>
      </c>
      <c r="D76" s="162"/>
      <c r="E76" s="163">
        <v>2</v>
      </c>
      <c r="F76" s="160"/>
      <c r="G76" s="16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50"/>
      <c r="AA76" s="150"/>
      <c r="AB76" s="150"/>
      <c r="AC76" s="150"/>
      <c r="AD76" s="150"/>
      <c r="AE76" s="150"/>
      <c r="AF76" s="150"/>
      <c r="AG76" s="150" t="s">
        <v>171</v>
      </c>
      <c r="AH76" s="150">
        <v>0</v>
      </c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ht="22.5" outlineLevel="1" x14ac:dyDescent="0.2">
      <c r="A77" s="173">
        <v>32</v>
      </c>
      <c r="B77" s="174" t="s">
        <v>305</v>
      </c>
      <c r="C77" s="188" t="s">
        <v>306</v>
      </c>
      <c r="D77" s="175" t="s">
        <v>223</v>
      </c>
      <c r="E77" s="176">
        <v>5.5</v>
      </c>
      <c r="F77" s="177"/>
      <c r="G77" s="178">
        <f>ROUND(E77*F77,2)</f>
        <v>0</v>
      </c>
      <c r="H77" s="161"/>
      <c r="I77" s="160">
        <f>ROUND(E77*H77,2)</f>
        <v>0</v>
      </c>
      <c r="J77" s="161"/>
      <c r="K77" s="160">
        <f>ROUND(E77*J77,2)</f>
        <v>0</v>
      </c>
      <c r="L77" s="160">
        <v>21</v>
      </c>
      <c r="M77" s="160">
        <f>G77*(1+L77/100)</f>
        <v>0</v>
      </c>
      <c r="N77" s="159">
        <v>0</v>
      </c>
      <c r="O77" s="159">
        <f>ROUND(E77*N77,2)</f>
        <v>0</v>
      </c>
      <c r="P77" s="159">
        <v>1.393E-2</v>
      </c>
      <c r="Q77" s="159">
        <f>ROUND(E77*P77,2)</f>
        <v>0.08</v>
      </c>
      <c r="R77" s="160"/>
      <c r="S77" s="160" t="s">
        <v>148</v>
      </c>
      <c r="T77" s="160" t="s">
        <v>148</v>
      </c>
      <c r="U77" s="160">
        <v>0.33</v>
      </c>
      <c r="V77" s="160">
        <f>ROUND(E77*U77,2)</f>
        <v>1.82</v>
      </c>
      <c r="W77" s="160"/>
      <c r="X77" s="160" t="s">
        <v>209</v>
      </c>
      <c r="Y77" s="160" t="s">
        <v>151</v>
      </c>
      <c r="Z77" s="150"/>
      <c r="AA77" s="150"/>
      <c r="AB77" s="150"/>
      <c r="AC77" s="150"/>
      <c r="AD77" s="150"/>
      <c r="AE77" s="150"/>
      <c r="AF77" s="150"/>
      <c r="AG77" s="150" t="s">
        <v>214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ht="22.5" outlineLevel="2" x14ac:dyDescent="0.2">
      <c r="A78" s="157"/>
      <c r="B78" s="158"/>
      <c r="C78" s="189" t="s">
        <v>307</v>
      </c>
      <c r="D78" s="162"/>
      <c r="E78" s="163">
        <v>5.5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50"/>
      <c r="AA78" s="150"/>
      <c r="AB78" s="150"/>
      <c r="AC78" s="150"/>
      <c r="AD78" s="150"/>
      <c r="AE78" s="150"/>
      <c r="AF78" s="150"/>
      <c r="AG78" s="150" t="s">
        <v>171</v>
      </c>
      <c r="AH78" s="150">
        <v>0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ht="22.5" outlineLevel="1" x14ac:dyDescent="0.2">
      <c r="A79" s="173">
        <v>33</v>
      </c>
      <c r="B79" s="174" t="s">
        <v>308</v>
      </c>
      <c r="C79" s="188" t="s">
        <v>309</v>
      </c>
      <c r="D79" s="175" t="s">
        <v>223</v>
      </c>
      <c r="E79" s="176">
        <v>1.5</v>
      </c>
      <c r="F79" s="177"/>
      <c r="G79" s="178">
        <f>ROUND(E79*F79,2)</f>
        <v>0</v>
      </c>
      <c r="H79" s="161"/>
      <c r="I79" s="160">
        <f>ROUND(E79*H79,2)</f>
        <v>0</v>
      </c>
      <c r="J79" s="161"/>
      <c r="K79" s="160">
        <f>ROUND(E79*J79,2)</f>
        <v>0</v>
      </c>
      <c r="L79" s="160">
        <v>21</v>
      </c>
      <c r="M79" s="160">
        <f>G79*(1+L79/100)</f>
        <v>0</v>
      </c>
      <c r="N79" s="159">
        <v>0</v>
      </c>
      <c r="O79" s="159">
        <f>ROUND(E79*N79,2)</f>
        <v>0</v>
      </c>
      <c r="P79" s="159">
        <v>1.9E-2</v>
      </c>
      <c r="Q79" s="159">
        <f>ROUND(E79*P79,2)</f>
        <v>0.03</v>
      </c>
      <c r="R79" s="160"/>
      <c r="S79" s="160" t="s">
        <v>148</v>
      </c>
      <c r="T79" s="160" t="s">
        <v>148</v>
      </c>
      <c r="U79" s="160">
        <v>0.51</v>
      </c>
      <c r="V79" s="160">
        <f>ROUND(E79*U79,2)</f>
        <v>0.77</v>
      </c>
      <c r="W79" s="160"/>
      <c r="X79" s="160" t="s">
        <v>209</v>
      </c>
      <c r="Y79" s="160" t="s">
        <v>151</v>
      </c>
      <c r="Z79" s="150"/>
      <c r="AA79" s="150"/>
      <c r="AB79" s="150"/>
      <c r="AC79" s="150"/>
      <c r="AD79" s="150"/>
      <c r="AE79" s="150"/>
      <c r="AF79" s="150"/>
      <c r="AG79" s="150" t="s">
        <v>214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2" x14ac:dyDescent="0.2">
      <c r="A80" s="157"/>
      <c r="B80" s="158"/>
      <c r="C80" s="189" t="s">
        <v>310</v>
      </c>
      <c r="D80" s="162"/>
      <c r="E80" s="163">
        <v>1.5</v>
      </c>
      <c r="F80" s="160"/>
      <c r="G80" s="160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50"/>
      <c r="AA80" s="150"/>
      <c r="AB80" s="150"/>
      <c r="AC80" s="150"/>
      <c r="AD80" s="150"/>
      <c r="AE80" s="150"/>
      <c r="AF80" s="150"/>
      <c r="AG80" s="150" t="s">
        <v>171</v>
      </c>
      <c r="AH80" s="150">
        <v>0</v>
      </c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22.5" outlineLevel="1" x14ac:dyDescent="0.2">
      <c r="A81" s="173">
        <v>34</v>
      </c>
      <c r="B81" s="174" t="s">
        <v>311</v>
      </c>
      <c r="C81" s="188" t="s">
        <v>312</v>
      </c>
      <c r="D81" s="175" t="s">
        <v>223</v>
      </c>
      <c r="E81" s="176">
        <v>1</v>
      </c>
      <c r="F81" s="177"/>
      <c r="G81" s="178">
        <f>ROUND(E81*F81,2)</f>
        <v>0</v>
      </c>
      <c r="H81" s="161"/>
      <c r="I81" s="160">
        <f>ROUND(E81*H81,2)</f>
        <v>0</v>
      </c>
      <c r="J81" s="161"/>
      <c r="K81" s="160">
        <f>ROUND(E81*J81,2)</f>
        <v>0</v>
      </c>
      <c r="L81" s="160">
        <v>21</v>
      </c>
      <c r="M81" s="160">
        <f>G81*(1+L81/100)</f>
        <v>0</v>
      </c>
      <c r="N81" s="159">
        <v>0</v>
      </c>
      <c r="O81" s="159">
        <f>ROUND(E81*N81,2)</f>
        <v>0</v>
      </c>
      <c r="P81" s="159">
        <v>2.3740000000000001E-2</v>
      </c>
      <c r="Q81" s="159">
        <f>ROUND(E81*P81,2)</f>
        <v>0.02</v>
      </c>
      <c r="R81" s="160"/>
      <c r="S81" s="160" t="s">
        <v>148</v>
      </c>
      <c r="T81" s="160" t="s">
        <v>148</v>
      </c>
      <c r="U81" s="160">
        <v>0.82199999999999995</v>
      </c>
      <c r="V81" s="160">
        <f>ROUND(E81*U81,2)</f>
        <v>0.82</v>
      </c>
      <c r="W81" s="160"/>
      <c r="X81" s="160" t="s">
        <v>209</v>
      </c>
      <c r="Y81" s="160" t="s">
        <v>151</v>
      </c>
      <c r="Z81" s="150"/>
      <c r="AA81" s="150"/>
      <c r="AB81" s="150"/>
      <c r="AC81" s="150"/>
      <c r="AD81" s="150"/>
      <c r="AE81" s="150"/>
      <c r="AF81" s="150"/>
      <c r="AG81" s="150" t="s">
        <v>214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22.5" outlineLevel="2" x14ac:dyDescent="0.2">
      <c r="A82" s="157"/>
      <c r="B82" s="158"/>
      <c r="C82" s="189" t="s">
        <v>313</v>
      </c>
      <c r="D82" s="162"/>
      <c r="E82" s="163">
        <v>1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50"/>
      <c r="AA82" s="150"/>
      <c r="AB82" s="150"/>
      <c r="AC82" s="150"/>
      <c r="AD82" s="150"/>
      <c r="AE82" s="150"/>
      <c r="AF82" s="150"/>
      <c r="AG82" s="150" t="s">
        <v>171</v>
      </c>
      <c r="AH82" s="150">
        <v>0</v>
      </c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22.5" outlineLevel="1" x14ac:dyDescent="0.2">
      <c r="A83" s="173">
        <v>35</v>
      </c>
      <c r="B83" s="174" t="s">
        <v>314</v>
      </c>
      <c r="C83" s="188" t="s">
        <v>315</v>
      </c>
      <c r="D83" s="175" t="s">
        <v>229</v>
      </c>
      <c r="E83" s="176">
        <v>1</v>
      </c>
      <c r="F83" s="177"/>
      <c r="G83" s="178">
        <f>ROUND(E83*F83,2)</f>
        <v>0</v>
      </c>
      <c r="H83" s="161"/>
      <c r="I83" s="160">
        <f>ROUND(E83*H83,2)</f>
        <v>0</v>
      </c>
      <c r="J83" s="161"/>
      <c r="K83" s="160">
        <f>ROUND(E83*J83,2)</f>
        <v>0</v>
      </c>
      <c r="L83" s="160">
        <v>21</v>
      </c>
      <c r="M83" s="160">
        <f>G83*(1+L83/100)</f>
        <v>0</v>
      </c>
      <c r="N83" s="159">
        <v>0</v>
      </c>
      <c r="O83" s="159">
        <f>ROUND(E83*N83,2)</f>
        <v>0</v>
      </c>
      <c r="P83" s="159">
        <v>5.74E-2</v>
      </c>
      <c r="Q83" s="159">
        <f>ROUND(E83*P83,2)</f>
        <v>0.06</v>
      </c>
      <c r="R83" s="160"/>
      <c r="S83" s="160" t="s">
        <v>148</v>
      </c>
      <c r="T83" s="160" t="s">
        <v>148</v>
      </c>
      <c r="U83" s="160">
        <v>1.54</v>
      </c>
      <c r="V83" s="160">
        <f>ROUND(E83*U83,2)</f>
        <v>1.54</v>
      </c>
      <c r="W83" s="160"/>
      <c r="X83" s="160" t="s">
        <v>209</v>
      </c>
      <c r="Y83" s="160" t="s">
        <v>151</v>
      </c>
      <c r="Z83" s="150"/>
      <c r="AA83" s="150"/>
      <c r="AB83" s="150"/>
      <c r="AC83" s="150"/>
      <c r="AD83" s="150"/>
      <c r="AE83" s="150"/>
      <c r="AF83" s="150"/>
      <c r="AG83" s="150" t="s">
        <v>214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ht="22.5" outlineLevel="2" x14ac:dyDescent="0.2">
      <c r="A84" s="157"/>
      <c r="B84" s="158"/>
      <c r="C84" s="189" t="s">
        <v>316</v>
      </c>
      <c r="D84" s="162"/>
      <c r="E84" s="163">
        <v>1</v>
      </c>
      <c r="F84" s="160"/>
      <c r="G84" s="160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50"/>
      <c r="AA84" s="150"/>
      <c r="AB84" s="150"/>
      <c r="AC84" s="150"/>
      <c r="AD84" s="150"/>
      <c r="AE84" s="150"/>
      <c r="AF84" s="150"/>
      <c r="AG84" s="150" t="s">
        <v>171</v>
      </c>
      <c r="AH84" s="150">
        <v>0</v>
      </c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">
      <c r="A85" s="173">
        <v>36</v>
      </c>
      <c r="B85" s="174" t="s">
        <v>317</v>
      </c>
      <c r="C85" s="188" t="s">
        <v>318</v>
      </c>
      <c r="D85" s="175" t="s">
        <v>229</v>
      </c>
      <c r="E85" s="176">
        <v>1</v>
      </c>
      <c r="F85" s="177"/>
      <c r="G85" s="178">
        <f>ROUND(E85*F85,2)</f>
        <v>0</v>
      </c>
      <c r="H85" s="161"/>
      <c r="I85" s="160">
        <f>ROUND(E85*H85,2)</f>
        <v>0</v>
      </c>
      <c r="J85" s="161"/>
      <c r="K85" s="160">
        <f>ROUND(E85*J85,2)</f>
        <v>0</v>
      </c>
      <c r="L85" s="160">
        <v>21</v>
      </c>
      <c r="M85" s="160">
        <f>G85*(1+L85/100)</f>
        <v>0</v>
      </c>
      <c r="N85" s="159">
        <v>2.0000000000000001E-4</v>
      </c>
      <c r="O85" s="159">
        <f>ROUND(E85*N85,2)</f>
        <v>0</v>
      </c>
      <c r="P85" s="159">
        <v>0.35625000000000001</v>
      </c>
      <c r="Q85" s="159">
        <f>ROUND(E85*P85,2)</f>
        <v>0.36</v>
      </c>
      <c r="R85" s="160"/>
      <c r="S85" s="160" t="s">
        <v>148</v>
      </c>
      <c r="T85" s="160" t="s">
        <v>148</v>
      </c>
      <c r="U85" s="160">
        <v>2.92</v>
      </c>
      <c r="V85" s="160">
        <f>ROUND(E85*U85,2)</f>
        <v>2.92</v>
      </c>
      <c r="W85" s="160"/>
      <c r="X85" s="160" t="s">
        <v>209</v>
      </c>
      <c r="Y85" s="160" t="s">
        <v>151</v>
      </c>
      <c r="Z85" s="150"/>
      <c r="AA85" s="150"/>
      <c r="AB85" s="150"/>
      <c r="AC85" s="150"/>
      <c r="AD85" s="150"/>
      <c r="AE85" s="150"/>
      <c r="AF85" s="150"/>
      <c r="AG85" s="150" t="s">
        <v>214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2" x14ac:dyDescent="0.2">
      <c r="A86" s="157"/>
      <c r="B86" s="158"/>
      <c r="C86" s="189" t="s">
        <v>319</v>
      </c>
      <c r="D86" s="162"/>
      <c r="E86" s="163">
        <v>1</v>
      </c>
      <c r="F86" s="160"/>
      <c r="G86" s="160"/>
      <c r="H86" s="160"/>
      <c r="I86" s="160"/>
      <c r="J86" s="160"/>
      <c r="K86" s="160"/>
      <c r="L86" s="160"/>
      <c r="M86" s="160"/>
      <c r="N86" s="159"/>
      <c r="O86" s="159"/>
      <c r="P86" s="159"/>
      <c r="Q86" s="159"/>
      <c r="R86" s="160"/>
      <c r="S86" s="160"/>
      <c r="T86" s="160"/>
      <c r="U86" s="160"/>
      <c r="V86" s="160"/>
      <c r="W86" s="160"/>
      <c r="X86" s="160"/>
      <c r="Y86" s="160"/>
      <c r="Z86" s="150"/>
      <c r="AA86" s="150"/>
      <c r="AB86" s="150"/>
      <c r="AC86" s="150"/>
      <c r="AD86" s="150"/>
      <c r="AE86" s="150"/>
      <c r="AF86" s="150"/>
      <c r="AG86" s="150" t="s">
        <v>171</v>
      </c>
      <c r="AH86" s="150">
        <v>0</v>
      </c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">
      <c r="A87" s="173">
        <v>37</v>
      </c>
      <c r="B87" s="174" t="s">
        <v>320</v>
      </c>
      <c r="C87" s="188" t="s">
        <v>321</v>
      </c>
      <c r="D87" s="175" t="s">
        <v>229</v>
      </c>
      <c r="E87" s="176">
        <v>3</v>
      </c>
      <c r="F87" s="177"/>
      <c r="G87" s="178">
        <f>ROUND(E87*F87,2)</f>
        <v>0</v>
      </c>
      <c r="H87" s="161"/>
      <c r="I87" s="160">
        <f>ROUND(E87*H87,2)</f>
        <v>0</v>
      </c>
      <c r="J87" s="161"/>
      <c r="K87" s="160">
        <f>ROUND(E87*J87,2)</f>
        <v>0</v>
      </c>
      <c r="L87" s="160">
        <v>21</v>
      </c>
      <c r="M87" s="160">
        <f>G87*(1+L87/100)</f>
        <v>0</v>
      </c>
      <c r="N87" s="159">
        <v>4.2300000000000003E-3</v>
      </c>
      <c r="O87" s="159">
        <f>ROUND(E87*N87,2)</f>
        <v>0.01</v>
      </c>
      <c r="P87" s="159">
        <v>2.37</v>
      </c>
      <c r="Q87" s="159">
        <f>ROUND(E87*P87,2)</f>
        <v>7.11</v>
      </c>
      <c r="R87" s="160"/>
      <c r="S87" s="160" t="s">
        <v>148</v>
      </c>
      <c r="T87" s="160" t="s">
        <v>148</v>
      </c>
      <c r="U87" s="160">
        <v>38</v>
      </c>
      <c r="V87" s="160">
        <f>ROUND(E87*U87,2)</f>
        <v>114</v>
      </c>
      <c r="W87" s="160"/>
      <c r="X87" s="160" t="s">
        <v>209</v>
      </c>
      <c r="Y87" s="160" t="s">
        <v>151</v>
      </c>
      <c r="Z87" s="150"/>
      <c r="AA87" s="150"/>
      <c r="AB87" s="150"/>
      <c r="AC87" s="150"/>
      <c r="AD87" s="150"/>
      <c r="AE87" s="150"/>
      <c r="AF87" s="150"/>
      <c r="AG87" s="150" t="s">
        <v>214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2" x14ac:dyDescent="0.2">
      <c r="A88" s="157"/>
      <c r="B88" s="158"/>
      <c r="C88" s="189" t="s">
        <v>322</v>
      </c>
      <c r="D88" s="162"/>
      <c r="E88" s="163">
        <v>3</v>
      </c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50"/>
      <c r="AA88" s="150"/>
      <c r="AB88" s="150"/>
      <c r="AC88" s="150"/>
      <c r="AD88" s="150"/>
      <c r="AE88" s="150"/>
      <c r="AF88" s="150"/>
      <c r="AG88" s="150" t="s">
        <v>171</v>
      </c>
      <c r="AH88" s="150">
        <v>0</v>
      </c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">
      <c r="A89" s="173">
        <v>38</v>
      </c>
      <c r="B89" s="174" t="s">
        <v>323</v>
      </c>
      <c r="C89" s="188" t="s">
        <v>324</v>
      </c>
      <c r="D89" s="175" t="s">
        <v>223</v>
      </c>
      <c r="E89" s="176">
        <v>6</v>
      </c>
      <c r="F89" s="177"/>
      <c r="G89" s="178">
        <f>ROUND(E89*F89,2)</f>
        <v>0</v>
      </c>
      <c r="H89" s="161"/>
      <c r="I89" s="160">
        <f>ROUND(E89*H89,2)</f>
        <v>0</v>
      </c>
      <c r="J89" s="161"/>
      <c r="K89" s="160">
        <f>ROUND(E89*J89,2)</f>
        <v>0</v>
      </c>
      <c r="L89" s="160">
        <v>21</v>
      </c>
      <c r="M89" s="160">
        <f>G89*(1+L89/100)</f>
        <v>0</v>
      </c>
      <c r="N89" s="159">
        <v>0</v>
      </c>
      <c r="O89" s="159">
        <f>ROUND(E89*N89,2)</f>
        <v>0</v>
      </c>
      <c r="P89" s="159">
        <v>9.3579999999999997E-2</v>
      </c>
      <c r="Q89" s="159">
        <f>ROUND(E89*P89,2)</f>
        <v>0.56000000000000005</v>
      </c>
      <c r="R89" s="160"/>
      <c r="S89" s="160" t="s">
        <v>148</v>
      </c>
      <c r="T89" s="160" t="s">
        <v>148</v>
      </c>
      <c r="U89" s="160">
        <v>0.35</v>
      </c>
      <c r="V89" s="160">
        <f>ROUND(E89*U89,2)</f>
        <v>2.1</v>
      </c>
      <c r="W89" s="160"/>
      <c r="X89" s="160" t="s">
        <v>209</v>
      </c>
      <c r="Y89" s="160" t="s">
        <v>151</v>
      </c>
      <c r="Z89" s="150"/>
      <c r="AA89" s="150"/>
      <c r="AB89" s="150"/>
      <c r="AC89" s="150"/>
      <c r="AD89" s="150"/>
      <c r="AE89" s="150"/>
      <c r="AF89" s="150"/>
      <c r="AG89" s="150" t="s">
        <v>214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2" x14ac:dyDescent="0.2">
      <c r="A90" s="157"/>
      <c r="B90" s="158"/>
      <c r="C90" s="189" t="s">
        <v>325</v>
      </c>
      <c r="D90" s="162"/>
      <c r="E90" s="163">
        <v>6</v>
      </c>
      <c r="F90" s="160"/>
      <c r="G90" s="160"/>
      <c r="H90" s="160"/>
      <c r="I90" s="160"/>
      <c r="J90" s="160"/>
      <c r="K90" s="160"/>
      <c r="L90" s="160"/>
      <c r="M90" s="160"/>
      <c r="N90" s="159"/>
      <c r="O90" s="159"/>
      <c r="P90" s="159"/>
      <c r="Q90" s="159"/>
      <c r="R90" s="160"/>
      <c r="S90" s="160"/>
      <c r="T90" s="160"/>
      <c r="U90" s="160"/>
      <c r="V90" s="160"/>
      <c r="W90" s="160"/>
      <c r="X90" s="160"/>
      <c r="Y90" s="160"/>
      <c r="Z90" s="150"/>
      <c r="AA90" s="150"/>
      <c r="AB90" s="150"/>
      <c r="AC90" s="150"/>
      <c r="AD90" s="150"/>
      <c r="AE90" s="150"/>
      <c r="AF90" s="150"/>
      <c r="AG90" s="150" t="s">
        <v>171</v>
      </c>
      <c r="AH90" s="150">
        <v>0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">
      <c r="A91" s="173">
        <v>39</v>
      </c>
      <c r="B91" s="174" t="s">
        <v>326</v>
      </c>
      <c r="C91" s="188" t="s">
        <v>327</v>
      </c>
      <c r="D91" s="175" t="s">
        <v>229</v>
      </c>
      <c r="E91" s="176">
        <v>7</v>
      </c>
      <c r="F91" s="177"/>
      <c r="G91" s="178">
        <f>ROUND(E91*F91,2)</f>
        <v>0</v>
      </c>
      <c r="H91" s="161"/>
      <c r="I91" s="160">
        <f>ROUND(E91*H91,2)</f>
        <v>0</v>
      </c>
      <c r="J91" s="161"/>
      <c r="K91" s="160">
        <f>ROUND(E91*J91,2)</f>
        <v>0</v>
      </c>
      <c r="L91" s="160">
        <v>21</v>
      </c>
      <c r="M91" s="160">
        <f>G91*(1+L91/100)</f>
        <v>0</v>
      </c>
      <c r="N91" s="159">
        <v>2.0000000000000002E-5</v>
      </c>
      <c r="O91" s="159">
        <f>ROUND(E91*N91,2)</f>
        <v>0</v>
      </c>
      <c r="P91" s="159">
        <v>2.15E-3</v>
      </c>
      <c r="Q91" s="159">
        <f>ROUND(E91*P91,2)</f>
        <v>0.02</v>
      </c>
      <c r="R91" s="160"/>
      <c r="S91" s="160" t="s">
        <v>148</v>
      </c>
      <c r="T91" s="160" t="s">
        <v>148</v>
      </c>
      <c r="U91" s="160">
        <v>0.01</v>
      </c>
      <c r="V91" s="160">
        <f>ROUND(E91*U91,2)</f>
        <v>7.0000000000000007E-2</v>
      </c>
      <c r="W91" s="160"/>
      <c r="X91" s="160" t="s">
        <v>209</v>
      </c>
      <c r="Y91" s="160" t="s">
        <v>151</v>
      </c>
      <c r="Z91" s="150"/>
      <c r="AA91" s="150"/>
      <c r="AB91" s="150"/>
      <c r="AC91" s="150"/>
      <c r="AD91" s="150"/>
      <c r="AE91" s="150"/>
      <c r="AF91" s="150"/>
      <c r="AG91" s="150" t="s">
        <v>214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ht="22.5" outlineLevel="2" x14ac:dyDescent="0.2">
      <c r="A92" s="157"/>
      <c r="B92" s="158"/>
      <c r="C92" s="269" t="s">
        <v>328</v>
      </c>
      <c r="D92" s="270"/>
      <c r="E92" s="270"/>
      <c r="F92" s="270"/>
      <c r="G92" s="270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50"/>
      <c r="AA92" s="150"/>
      <c r="AB92" s="150"/>
      <c r="AC92" s="150"/>
      <c r="AD92" s="150"/>
      <c r="AE92" s="150"/>
      <c r="AF92" s="150"/>
      <c r="AG92" s="150" t="s">
        <v>159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85" t="str">
        <f>C92</f>
        <v>Včetně demontáže konzol, podpěr a výložníků zakotvených do zdiva jednostranně. Je - li nosná konstrukce vetknuta do zdiva oboustranně, určuje se počet rozřezání dvojnásobným množstvím.</v>
      </c>
      <c r="BB92" s="150"/>
      <c r="BC92" s="150"/>
      <c r="BD92" s="150"/>
      <c r="BE92" s="150"/>
      <c r="BF92" s="150"/>
      <c r="BG92" s="150"/>
      <c r="BH92" s="150"/>
    </row>
    <row r="93" spans="1:60" outlineLevel="2" x14ac:dyDescent="0.2">
      <c r="A93" s="157"/>
      <c r="B93" s="158"/>
      <c r="C93" s="189" t="s">
        <v>329</v>
      </c>
      <c r="D93" s="162"/>
      <c r="E93" s="163">
        <v>7</v>
      </c>
      <c r="F93" s="160"/>
      <c r="G93" s="160"/>
      <c r="H93" s="160"/>
      <c r="I93" s="160"/>
      <c r="J93" s="160"/>
      <c r="K93" s="160"/>
      <c r="L93" s="160"/>
      <c r="M93" s="160"/>
      <c r="N93" s="159"/>
      <c r="O93" s="159"/>
      <c r="P93" s="159"/>
      <c r="Q93" s="159"/>
      <c r="R93" s="160"/>
      <c r="S93" s="160"/>
      <c r="T93" s="160"/>
      <c r="U93" s="160"/>
      <c r="V93" s="160"/>
      <c r="W93" s="160"/>
      <c r="X93" s="160"/>
      <c r="Y93" s="160"/>
      <c r="Z93" s="150"/>
      <c r="AA93" s="150"/>
      <c r="AB93" s="150"/>
      <c r="AC93" s="150"/>
      <c r="AD93" s="150"/>
      <c r="AE93" s="150"/>
      <c r="AF93" s="150"/>
      <c r="AG93" s="150" t="s">
        <v>171</v>
      </c>
      <c r="AH93" s="150">
        <v>0</v>
      </c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">
      <c r="A94" s="173">
        <v>40</v>
      </c>
      <c r="B94" s="174" t="s">
        <v>330</v>
      </c>
      <c r="C94" s="188" t="s">
        <v>331</v>
      </c>
      <c r="D94" s="175" t="s">
        <v>288</v>
      </c>
      <c r="E94" s="176">
        <v>38</v>
      </c>
      <c r="F94" s="177"/>
      <c r="G94" s="178">
        <f>ROUND(E94*F94,2)</f>
        <v>0</v>
      </c>
      <c r="H94" s="161"/>
      <c r="I94" s="160">
        <f>ROUND(E94*H94,2)</f>
        <v>0</v>
      </c>
      <c r="J94" s="161"/>
      <c r="K94" s="160">
        <f>ROUND(E94*J94,2)</f>
        <v>0</v>
      </c>
      <c r="L94" s="160">
        <v>21</v>
      </c>
      <c r="M94" s="160">
        <f>G94*(1+L94/100)</f>
        <v>0</v>
      </c>
      <c r="N94" s="159">
        <v>5.0000000000000002E-5</v>
      </c>
      <c r="O94" s="159">
        <f>ROUND(E94*N94,2)</f>
        <v>0</v>
      </c>
      <c r="P94" s="159">
        <v>1E-3</v>
      </c>
      <c r="Q94" s="159">
        <f>ROUND(E94*P94,2)</f>
        <v>0.04</v>
      </c>
      <c r="R94" s="160"/>
      <c r="S94" s="160" t="s">
        <v>148</v>
      </c>
      <c r="T94" s="160" t="s">
        <v>148</v>
      </c>
      <c r="U94" s="160">
        <v>0.1</v>
      </c>
      <c r="V94" s="160">
        <f>ROUND(E94*U94,2)</f>
        <v>3.8</v>
      </c>
      <c r="W94" s="160"/>
      <c r="X94" s="160" t="s">
        <v>209</v>
      </c>
      <c r="Y94" s="160" t="s">
        <v>151</v>
      </c>
      <c r="Z94" s="150"/>
      <c r="AA94" s="150"/>
      <c r="AB94" s="150"/>
      <c r="AC94" s="150"/>
      <c r="AD94" s="150"/>
      <c r="AE94" s="150"/>
      <c r="AF94" s="150"/>
      <c r="AG94" s="150" t="s">
        <v>292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ht="22.5" outlineLevel="2" x14ac:dyDescent="0.2">
      <c r="A95" s="157"/>
      <c r="B95" s="158"/>
      <c r="C95" s="189" t="s">
        <v>332</v>
      </c>
      <c r="D95" s="162"/>
      <c r="E95" s="163">
        <v>7</v>
      </c>
      <c r="F95" s="160"/>
      <c r="G95" s="160"/>
      <c r="H95" s="160"/>
      <c r="I95" s="160"/>
      <c r="J95" s="160"/>
      <c r="K95" s="160"/>
      <c r="L95" s="160"/>
      <c r="M95" s="160"/>
      <c r="N95" s="159"/>
      <c r="O95" s="159"/>
      <c r="P95" s="159"/>
      <c r="Q95" s="159"/>
      <c r="R95" s="160"/>
      <c r="S95" s="160"/>
      <c r="T95" s="160"/>
      <c r="U95" s="160"/>
      <c r="V95" s="160"/>
      <c r="W95" s="160"/>
      <c r="X95" s="160"/>
      <c r="Y95" s="160"/>
      <c r="Z95" s="150"/>
      <c r="AA95" s="150"/>
      <c r="AB95" s="150"/>
      <c r="AC95" s="150"/>
      <c r="AD95" s="150"/>
      <c r="AE95" s="150"/>
      <c r="AF95" s="150"/>
      <c r="AG95" s="150" t="s">
        <v>171</v>
      </c>
      <c r="AH95" s="150">
        <v>0</v>
      </c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ht="22.5" outlineLevel="3" x14ac:dyDescent="0.2">
      <c r="A96" s="157"/>
      <c r="B96" s="158"/>
      <c r="C96" s="189" t="s">
        <v>333</v>
      </c>
      <c r="D96" s="162"/>
      <c r="E96" s="163">
        <v>23</v>
      </c>
      <c r="F96" s="160"/>
      <c r="G96" s="160"/>
      <c r="H96" s="160"/>
      <c r="I96" s="160"/>
      <c r="J96" s="160"/>
      <c r="K96" s="160"/>
      <c r="L96" s="160"/>
      <c r="M96" s="160"/>
      <c r="N96" s="159"/>
      <c r="O96" s="159"/>
      <c r="P96" s="159"/>
      <c r="Q96" s="159"/>
      <c r="R96" s="160"/>
      <c r="S96" s="160"/>
      <c r="T96" s="160"/>
      <c r="U96" s="160"/>
      <c r="V96" s="160"/>
      <c r="W96" s="160"/>
      <c r="X96" s="160"/>
      <c r="Y96" s="160"/>
      <c r="Z96" s="150"/>
      <c r="AA96" s="150"/>
      <c r="AB96" s="150"/>
      <c r="AC96" s="150"/>
      <c r="AD96" s="150"/>
      <c r="AE96" s="150"/>
      <c r="AF96" s="150"/>
      <c r="AG96" s="150" t="s">
        <v>171</v>
      </c>
      <c r="AH96" s="150">
        <v>0</v>
      </c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3" x14ac:dyDescent="0.2">
      <c r="A97" s="157"/>
      <c r="B97" s="158"/>
      <c r="C97" s="189" t="s">
        <v>334</v>
      </c>
      <c r="D97" s="162"/>
      <c r="E97" s="163">
        <v>8</v>
      </c>
      <c r="F97" s="160"/>
      <c r="G97" s="160"/>
      <c r="H97" s="160"/>
      <c r="I97" s="160"/>
      <c r="J97" s="160"/>
      <c r="K97" s="160"/>
      <c r="L97" s="160"/>
      <c r="M97" s="160"/>
      <c r="N97" s="159"/>
      <c r="O97" s="159"/>
      <c r="P97" s="159"/>
      <c r="Q97" s="159"/>
      <c r="R97" s="160"/>
      <c r="S97" s="160"/>
      <c r="T97" s="160"/>
      <c r="U97" s="160"/>
      <c r="V97" s="160"/>
      <c r="W97" s="160"/>
      <c r="X97" s="160"/>
      <c r="Y97" s="160"/>
      <c r="Z97" s="150"/>
      <c r="AA97" s="150"/>
      <c r="AB97" s="150"/>
      <c r="AC97" s="150"/>
      <c r="AD97" s="150"/>
      <c r="AE97" s="150"/>
      <c r="AF97" s="150"/>
      <c r="AG97" s="150" t="s">
        <v>171</v>
      </c>
      <c r="AH97" s="150">
        <v>0</v>
      </c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">
      <c r="A98" s="173">
        <v>41</v>
      </c>
      <c r="B98" s="174" t="s">
        <v>335</v>
      </c>
      <c r="C98" s="188" t="s">
        <v>336</v>
      </c>
      <c r="D98" s="175" t="s">
        <v>229</v>
      </c>
      <c r="E98" s="176">
        <v>2</v>
      </c>
      <c r="F98" s="177"/>
      <c r="G98" s="178">
        <f>ROUND(E98*F98,2)</f>
        <v>0</v>
      </c>
      <c r="H98" s="161"/>
      <c r="I98" s="160">
        <f>ROUND(E98*H98,2)</f>
        <v>0</v>
      </c>
      <c r="J98" s="161"/>
      <c r="K98" s="160">
        <f>ROUND(E98*J98,2)</f>
        <v>0</v>
      </c>
      <c r="L98" s="160">
        <v>21</v>
      </c>
      <c r="M98" s="160">
        <f>G98*(1+L98/100)</f>
        <v>0</v>
      </c>
      <c r="N98" s="159">
        <v>0</v>
      </c>
      <c r="O98" s="159">
        <f>ROUND(E98*N98,2)</f>
        <v>0</v>
      </c>
      <c r="P98" s="159">
        <v>0</v>
      </c>
      <c r="Q98" s="159">
        <f>ROUND(E98*P98,2)</f>
        <v>0</v>
      </c>
      <c r="R98" s="160"/>
      <c r="S98" s="160" t="s">
        <v>148</v>
      </c>
      <c r="T98" s="160" t="s">
        <v>148</v>
      </c>
      <c r="U98" s="160">
        <v>1.46</v>
      </c>
      <c r="V98" s="160">
        <f>ROUND(E98*U98,2)</f>
        <v>2.92</v>
      </c>
      <c r="W98" s="160"/>
      <c r="X98" s="160" t="s">
        <v>209</v>
      </c>
      <c r="Y98" s="160" t="s">
        <v>151</v>
      </c>
      <c r="Z98" s="150"/>
      <c r="AA98" s="150"/>
      <c r="AB98" s="150"/>
      <c r="AC98" s="150"/>
      <c r="AD98" s="150"/>
      <c r="AE98" s="150"/>
      <c r="AF98" s="150"/>
      <c r="AG98" s="150" t="s">
        <v>292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2" x14ac:dyDescent="0.2">
      <c r="A99" s="157"/>
      <c r="B99" s="158"/>
      <c r="C99" s="189" t="s">
        <v>337</v>
      </c>
      <c r="D99" s="162"/>
      <c r="E99" s="163">
        <v>2</v>
      </c>
      <c r="F99" s="160"/>
      <c r="G99" s="160"/>
      <c r="H99" s="160"/>
      <c r="I99" s="160"/>
      <c r="J99" s="160"/>
      <c r="K99" s="160"/>
      <c r="L99" s="160"/>
      <c r="M99" s="160"/>
      <c r="N99" s="159"/>
      <c r="O99" s="159"/>
      <c r="P99" s="159"/>
      <c r="Q99" s="159"/>
      <c r="R99" s="160"/>
      <c r="S99" s="160"/>
      <c r="T99" s="160"/>
      <c r="U99" s="160"/>
      <c r="V99" s="160"/>
      <c r="W99" s="160"/>
      <c r="X99" s="160"/>
      <c r="Y99" s="160"/>
      <c r="Z99" s="150"/>
      <c r="AA99" s="150"/>
      <c r="AB99" s="150"/>
      <c r="AC99" s="150"/>
      <c r="AD99" s="150"/>
      <c r="AE99" s="150"/>
      <c r="AF99" s="150"/>
      <c r="AG99" s="150" t="s">
        <v>171</v>
      </c>
      <c r="AH99" s="150">
        <v>0</v>
      </c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">
      <c r="A100" s="173">
        <v>42</v>
      </c>
      <c r="B100" s="174" t="s">
        <v>338</v>
      </c>
      <c r="C100" s="188" t="s">
        <v>339</v>
      </c>
      <c r="D100" s="175" t="s">
        <v>229</v>
      </c>
      <c r="E100" s="176">
        <v>2</v>
      </c>
      <c r="F100" s="177"/>
      <c r="G100" s="178">
        <f>ROUND(E100*F100,2)</f>
        <v>0</v>
      </c>
      <c r="H100" s="161"/>
      <c r="I100" s="160">
        <f>ROUND(E100*H100,2)</f>
        <v>0</v>
      </c>
      <c r="J100" s="161"/>
      <c r="K100" s="160">
        <f>ROUND(E100*J100,2)</f>
        <v>0</v>
      </c>
      <c r="L100" s="160">
        <v>21</v>
      </c>
      <c r="M100" s="160">
        <f>G100*(1+L100/100)</f>
        <v>0</v>
      </c>
      <c r="N100" s="159">
        <v>0</v>
      </c>
      <c r="O100" s="159">
        <f>ROUND(E100*N100,2)</f>
        <v>0</v>
      </c>
      <c r="P100" s="159">
        <v>0</v>
      </c>
      <c r="Q100" s="159">
        <f>ROUND(E100*P100,2)</f>
        <v>0</v>
      </c>
      <c r="R100" s="160"/>
      <c r="S100" s="160" t="s">
        <v>148</v>
      </c>
      <c r="T100" s="160" t="s">
        <v>148</v>
      </c>
      <c r="U100" s="160">
        <v>1.35</v>
      </c>
      <c r="V100" s="160">
        <f>ROUND(E100*U100,2)</f>
        <v>2.7</v>
      </c>
      <c r="W100" s="160"/>
      <c r="X100" s="160" t="s">
        <v>209</v>
      </c>
      <c r="Y100" s="160" t="s">
        <v>151</v>
      </c>
      <c r="Z100" s="150"/>
      <c r="AA100" s="150"/>
      <c r="AB100" s="150"/>
      <c r="AC100" s="150"/>
      <c r="AD100" s="150"/>
      <c r="AE100" s="150"/>
      <c r="AF100" s="150"/>
      <c r="AG100" s="150" t="s">
        <v>292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2" x14ac:dyDescent="0.2">
      <c r="A101" s="157"/>
      <c r="B101" s="158"/>
      <c r="C101" s="189" t="s">
        <v>340</v>
      </c>
      <c r="D101" s="162"/>
      <c r="E101" s="163">
        <v>2</v>
      </c>
      <c r="F101" s="160"/>
      <c r="G101" s="160"/>
      <c r="H101" s="160"/>
      <c r="I101" s="160"/>
      <c r="J101" s="160"/>
      <c r="K101" s="160"/>
      <c r="L101" s="160"/>
      <c r="M101" s="160"/>
      <c r="N101" s="159"/>
      <c r="O101" s="159"/>
      <c r="P101" s="159"/>
      <c r="Q101" s="159"/>
      <c r="R101" s="160"/>
      <c r="S101" s="160"/>
      <c r="T101" s="160"/>
      <c r="U101" s="160"/>
      <c r="V101" s="160"/>
      <c r="W101" s="160"/>
      <c r="X101" s="160"/>
      <c r="Y101" s="160"/>
      <c r="Z101" s="150"/>
      <c r="AA101" s="150"/>
      <c r="AB101" s="150"/>
      <c r="AC101" s="150"/>
      <c r="AD101" s="150"/>
      <c r="AE101" s="150"/>
      <c r="AF101" s="150"/>
      <c r="AG101" s="150" t="s">
        <v>171</v>
      </c>
      <c r="AH101" s="150">
        <v>0</v>
      </c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">
      <c r="A102" s="173">
        <v>43</v>
      </c>
      <c r="B102" s="174" t="s">
        <v>341</v>
      </c>
      <c r="C102" s="188" t="s">
        <v>342</v>
      </c>
      <c r="D102" s="175" t="s">
        <v>229</v>
      </c>
      <c r="E102" s="176">
        <v>1</v>
      </c>
      <c r="F102" s="177"/>
      <c r="G102" s="178">
        <f>ROUND(E102*F102,2)</f>
        <v>0</v>
      </c>
      <c r="H102" s="161"/>
      <c r="I102" s="160">
        <f>ROUND(E102*H102,2)</f>
        <v>0</v>
      </c>
      <c r="J102" s="161"/>
      <c r="K102" s="160">
        <f>ROUND(E102*J102,2)</f>
        <v>0</v>
      </c>
      <c r="L102" s="160">
        <v>21</v>
      </c>
      <c r="M102" s="160">
        <f>G102*(1+L102/100)</f>
        <v>0</v>
      </c>
      <c r="N102" s="159">
        <v>0</v>
      </c>
      <c r="O102" s="159">
        <f>ROUND(E102*N102,2)</f>
        <v>0</v>
      </c>
      <c r="P102" s="159">
        <v>0</v>
      </c>
      <c r="Q102" s="159">
        <f>ROUND(E102*P102,2)</f>
        <v>0</v>
      </c>
      <c r="R102" s="160"/>
      <c r="S102" s="160" t="s">
        <v>148</v>
      </c>
      <c r="T102" s="160" t="s">
        <v>343</v>
      </c>
      <c r="U102" s="160">
        <v>0.98</v>
      </c>
      <c r="V102" s="160">
        <f>ROUND(E102*U102,2)</f>
        <v>0.98</v>
      </c>
      <c r="W102" s="160"/>
      <c r="X102" s="160" t="s">
        <v>209</v>
      </c>
      <c r="Y102" s="160" t="s">
        <v>151</v>
      </c>
      <c r="Z102" s="150"/>
      <c r="AA102" s="150"/>
      <c r="AB102" s="150"/>
      <c r="AC102" s="150"/>
      <c r="AD102" s="150"/>
      <c r="AE102" s="150"/>
      <c r="AF102" s="150"/>
      <c r="AG102" s="150" t="s">
        <v>292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ht="22.5" outlineLevel="2" x14ac:dyDescent="0.2">
      <c r="A103" s="157"/>
      <c r="B103" s="158"/>
      <c r="C103" s="189" t="s">
        <v>344</v>
      </c>
      <c r="D103" s="162"/>
      <c r="E103" s="163">
        <v>1</v>
      </c>
      <c r="F103" s="160"/>
      <c r="G103" s="160"/>
      <c r="H103" s="160"/>
      <c r="I103" s="160"/>
      <c r="J103" s="160"/>
      <c r="K103" s="160"/>
      <c r="L103" s="160"/>
      <c r="M103" s="160"/>
      <c r="N103" s="159"/>
      <c r="O103" s="159"/>
      <c r="P103" s="159"/>
      <c r="Q103" s="159"/>
      <c r="R103" s="160"/>
      <c r="S103" s="160"/>
      <c r="T103" s="160"/>
      <c r="U103" s="160"/>
      <c r="V103" s="160"/>
      <c r="W103" s="160"/>
      <c r="X103" s="160"/>
      <c r="Y103" s="160"/>
      <c r="Z103" s="150"/>
      <c r="AA103" s="150"/>
      <c r="AB103" s="150"/>
      <c r="AC103" s="150"/>
      <c r="AD103" s="150"/>
      <c r="AE103" s="150"/>
      <c r="AF103" s="150"/>
      <c r="AG103" s="150" t="s">
        <v>171</v>
      </c>
      <c r="AH103" s="150">
        <v>0</v>
      </c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">
      <c r="A104" s="173">
        <v>44</v>
      </c>
      <c r="B104" s="174" t="s">
        <v>345</v>
      </c>
      <c r="C104" s="188" t="s">
        <v>346</v>
      </c>
      <c r="D104" s="175" t="s">
        <v>229</v>
      </c>
      <c r="E104" s="176">
        <v>2</v>
      </c>
      <c r="F104" s="177"/>
      <c r="G104" s="178">
        <f>ROUND(E104*F104,2)</f>
        <v>0</v>
      </c>
      <c r="H104" s="161"/>
      <c r="I104" s="160">
        <f>ROUND(E104*H104,2)</f>
        <v>0</v>
      </c>
      <c r="J104" s="161"/>
      <c r="K104" s="160">
        <f>ROUND(E104*J104,2)</f>
        <v>0</v>
      </c>
      <c r="L104" s="160">
        <v>21</v>
      </c>
      <c r="M104" s="160">
        <f>G104*(1+L104/100)</f>
        <v>0</v>
      </c>
      <c r="N104" s="159">
        <v>6.9999999999999994E-5</v>
      </c>
      <c r="O104" s="159">
        <f>ROUND(E104*N104,2)</f>
        <v>0</v>
      </c>
      <c r="P104" s="159">
        <v>2.1000000000000001E-2</v>
      </c>
      <c r="Q104" s="159">
        <f>ROUND(E104*P104,2)</f>
        <v>0.04</v>
      </c>
      <c r="R104" s="160"/>
      <c r="S104" s="160" t="s">
        <v>148</v>
      </c>
      <c r="T104" s="160" t="s">
        <v>148</v>
      </c>
      <c r="U104" s="160">
        <v>0.43</v>
      </c>
      <c r="V104" s="160">
        <f>ROUND(E104*U104,2)</f>
        <v>0.86</v>
      </c>
      <c r="W104" s="160"/>
      <c r="X104" s="160" t="s">
        <v>209</v>
      </c>
      <c r="Y104" s="160" t="s">
        <v>151</v>
      </c>
      <c r="Z104" s="150"/>
      <c r="AA104" s="150"/>
      <c r="AB104" s="150"/>
      <c r="AC104" s="150"/>
      <c r="AD104" s="150"/>
      <c r="AE104" s="150"/>
      <c r="AF104" s="150"/>
      <c r="AG104" s="150" t="s">
        <v>214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2" x14ac:dyDescent="0.2">
      <c r="A105" s="157"/>
      <c r="B105" s="158"/>
      <c r="C105" s="189" t="s">
        <v>347</v>
      </c>
      <c r="D105" s="162"/>
      <c r="E105" s="163">
        <v>1</v>
      </c>
      <c r="F105" s="160"/>
      <c r="G105" s="160"/>
      <c r="H105" s="160"/>
      <c r="I105" s="160"/>
      <c r="J105" s="160"/>
      <c r="K105" s="160"/>
      <c r="L105" s="160"/>
      <c r="M105" s="160"/>
      <c r="N105" s="159"/>
      <c r="O105" s="159"/>
      <c r="P105" s="159"/>
      <c r="Q105" s="159"/>
      <c r="R105" s="160"/>
      <c r="S105" s="160"/>
      <c r="T105" s="160"/>
      <c r="U105" s="160"/>
      <c r="V105" s="160"/>
      <c r="W105" s="160"/>
      <c r="X105" s="160"/>
      <c r="Y105" s="160"/>
      <c r="Z105" s="150"/>
      <c r="AA105" s="150"/>
      <c r="AB105" s="150"/>
      <c r="AC105" s="150"/>
      <c r="AD105" s="150"/>
      <c r="AE105" s="150"/>
      <c r="AF105" s="150"/>
      <c r="AG105" s="150" t="s">
        <v>171</v>
      </c>
      <c r="AH105" s="150">
        <v>0</v>
      </c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3" x14ac:dyDescent="0.2">
      <c r="A106" s="157"/>
      <c r="B106" s="158"/>
      <c r="C106" s="189" t="s">
        <v>348</v>
      </c>
      <c r="D106" s="162"/>
      <c r="E106" s="163">
        <v>1</v>
      </c>
      <c r="F106" s="160"/>
      <c r="G106" s="160"/>
      <c r="H106" s="160"/>
      <c r="I106" s="160"/>
      <c r="J106" s="160"/>
      <c r="K106" s="160"/>
      <c r="L106" s="160"/>
      <c r="M106" s="160"/>
      <c r="N106" s="159"/>
      <c r="O106" s="159"/>
      <c r="P106" s="159"/>
      <c r="Q106" s="159"/>
      <c r="R106" s="160"/>
      <c r="S106" s="160"/>
      <c r="T106" s="160"/>
      <c r="U106" s="160"/>
      <c r="V106" s="160"/>
      <c r="W106" s="160"/>
      <c r="X106" s="160"/>
      <c r="Y106" s="160"/>
      <c r="Z106" s="150"/>
      <c r="AA106" s="150"/>
      <c r="AB106" s="150"/>
      <c r="AC106" s="150"/>
      <c r="AD106" s="150"/>
      <c r="AE106" s="150"/>
      <c r="AF106" s="150"/>
      <c r="AG106" s="150" t="s">
        <v>171</v>
      </c>
      <c r="AH106" s="150">
        <v>0</v>
      </c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">
      <c r="A107" s="173">
        <v>45</v>
      </c>
      <c r="B107" s="174" t="s">
        <v>349</v>
      </c>
      <c r="C107" s="188" t="s">
        <v>350</v>
      </c>
      <c r="D107" s="175" t="s">
        <v>229</v>
      </c>
      <c r="E107" s="176">
        <v>5</v>
      </c>
      <c r="F107" s="177"/>
      <c r="G107" s="178">
        <f>ROUND(E107*F107,2)</f>
        <v>0</v>
      </c>
      <c r="H107" s="161"/>
      <c r="I107" s="160">
        <f>ROUND(E107*H107,2)</f>
        <v>0</v>
      </c>
      <c r="J107" s="161"/>
      <c r="K107" s="160">
        <f>ROUND(E107*J107,2)</f>
        <v>0</v>
      </c>
      <c r="L107" s="160">
        <v>21</v>
      </c>
      <c r="M107" s="160">
        <f>G107*(1+L107/100)</f>
        <v>0</v>
      </c>
      <c r="N107" s="159">
        <v>6.9999999999999994E-5</v>
      </c>
      <c r="O107" s="159">
        <f>ROUND(E107*N107,2)</f>
        <v>0</v>
      </c>
      <c r="P107" s="159">
        <v>2.1999999999999999E-2</v>
      </c>
      <c r="Q107" s="159">
        <f>ROUND(E107*P107,2)</f>
        <v>0.11</v>
      </c>
      <c r="R107" s="160"/>
      <c r="S107" s="160" t="s">
        <v>148</v>
      </c>
      <c r="T107" s="160" t="s">
        <v>148</v>
      </c>
      <c r="U107" s="160">
        <v>0.5</v>
      </c>
      <c r="V107" s="160">
        <f>ROUND(E107*U107,2)</f>
        <v>2.5</v>
      </c>
      <c r="W107" s="160"/>
      <c r="X107" s="160" t="s">
        <v>209</v>
      </c>
      <c r="Y107" s="160" t="s">
        <v>151</v>
      </c>
      <c r="Z107" s="150"/>
      <c r="AA107" s="150"/>
      <c r="AB107" s="150"/>
      <c r="AC107" s="150"/>
      <c r="AD107" s="150"/>
      <c r="AE107" s="150"/>
      <c r="AF107" s="150"/>
      <c r="AG107" s="150" t="s">
        <v>214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2" x14ac:dyDescent="0.2">
      <c r="A108" s="157"/>
      <c r="B108" s="158"/>
      <c r="C108" s="189" t="s">
        <v>351</v>
      </c>
      <c r="D108" s="162"/>
      <c r="E108" s="163">
        <v>5</v>
      </c>
      <c r="F108" s="160"/>
      <c r="G108" s="160"/>
      <c r="H108" s="160"/>
      <c r="I108" s="160"/>
      <c r="J108" s="160"/>
      <c r="K108" s="160"/>
      <c r="L108" s="160"/>
      <c r="M108" s="160"/>
      <c r="N108" s="159"/>
      <c r="O108" s="159"/>
      <c r="P108" s="159"/>
      <c r="Q108" s="159"/>
      <c r="R108" s="160"/>
      <c r="S108" s="160"/>
      <c r="T108" s="160"/>
      <c r="U108" s="160"/>
      <c r="V108" s="160"/>
      <c r="W108" s="160"/>
      <c r="X108" s="160"/>
      <c r="Y108" s="160"/>
      <c r="Z108" s="150"/>
      <c r="AA108" s="150"/>
      <c r="AB108" s="150"/>
      <c r="AC108" s="150"/>
      <c r="AD108" s="150"/>
      <c r="AE108" s="150"/>
      <c r="AF108" s="150"/>
      <c r="AG108" s="150" t="s">
        <v>171</v>
      </c>
      <c r="AH108" s="150">
        <v>0</v>
      </c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">
      <c r="A109" s="173">
        <v>46</v>
      </c>
      <c r="B109" s="174" t="s">
        <v>352</v>
      </c>
      <c r="C109" s="188" t="s">
        <v>353</v>
      </c>
      <c r="D109" s="175" t="s">
        <v>223</v>
      </c>
      <c r="E109" s="176">
        <v>12.5</v>
      </c>
      <c r="F109" s="177"/>
      <c r="G109" s="178">
        <f>ROUND(E109*F109,2)</f>
        <v>0</v>
      </c>
      <c r="H109" s="161"/>
      <c r="I109" s="160">
        <f>ROUND(E109*H109,2)</f>
        <v>0</v>
      </c>
      <c r="J109" s="161"/>
      <c r="K109" s="160">
        <f>ROUND(E109*J109,2)</f>
        <v>0</v>
      </c>
      <c r="L109" s="160">
        <v>21</v>
      </c>
      <c r="M109" s="160">
        <f>G109*(1+L109/100)</f>
        <v>0</v>
      </c>
      <c r="N109" s="159">
        <v>1E-4</v>
      </c>
      <c r="O109" s="159">
        <f>ROUND(E109*N109,2)</f>
        <v>0</v>
      </c>
      <c r="P109" s="159">
        <v>1.384E-2</v>
      </c>
      <c r="Q109" s="159">
        <f>ROUND(E109*P109,2)</f>
        <v>0.17</v>
      </c>
      <c r="R109" s="160"/>
      <c r="S109" s="160" t="s">
        <v>148</v>
      </c>
      <c r="T109" s="160" t="s">
        <v>148</v>
      </c>
      <c r="U109" s="160">
        <v>0.2</v>
      </c>
      <c r="V109" s="160">
        <f>ROUND(E109*U109,2)</f>
        <v>2.5</v>
      </c>
      <c r="W109" s="160"/>
      <c r="X109" s="160" t="s">
        <v>209</v>
      </c>
      <c r="Y109" s="160" t="s">
        <v>151</v>
      </c>
      <c r="Z109" s="150"/>
      <c r="AA109" s="150"/>
      <c r="AB109" s="150"/>
      <c r="AC109" s="150"/>
      <c r="AD109" s="150"/>
      <c r="AE109" s="150"/>
      <c r="AF109" s="150"/>
      <c r="AG109" s="150" t="s">
        <v>210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2" x14ac:dyDescent="0.2">
      <c r="A110" s="157"/>
      <c r="B110" s="158"/>
      <c r="C110" s="189" t="s">
        <v>354</v>
      </c>
      <c r="D110" s="162"/>
      <c r="E110" s="163">
        <v>12.5</v>
      </c>
      <c r="F110" s="160"/>
      <c r="G110" s="160"/>
      <c r="H110" s="160"/>
      <c r="I110" s="160"/>
      <c r="J110" s="160"/>
      <c r="K110" s="160"/>
      <c r="L110" s="160"/>
      <c r="M110" s="160"/>
      <c r="N110" s="159"/>
      <c r="O110" s="159"/>
      <c r="P110" s="159"/>
      <c r="Q110" s="159"/>
      <c r="R110" s="160"/>
      <c r="S110" s="160"/>
      <c r="T110" s="160"/>
      <c r="U110" s="160"/>
      <c r="V110" s="160"/>
      <c r="W110" s="160"/>
      <c r="X110" s="160"/>
      <c r="Y110" s="160"/>
      <c r="Z110" s="150"/>
      <c r="AA110" s="150"/>
      <c r="AB110" s="150"/>
      <c r="AC110" s="150"/>
      <c r="AD110" s="150"/>
      <c r="AE110" s="150"/>
      <c r="AF110" s="150"/>
      <c r="AG110" s="150" t="s">
        <v>171</v>
      </c>
      <c r="AH110" s="150">
        <v>0</v>
      </c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ht="22.5" outlineLevel="1" x14ac:dyDescent="0.2">
      <c r="A111" s="173">
        <v>47</v>
      </c>
      <c r="B111" s="174" t="s">
        <v>355</v>
      </c>
      <c r="C111" s="188" t="s">
        <v>356</v>
      </c>
      <c r="D111" s="175" t="s">
        <v>223</v>
      </c>
      <c r="E111" s="176">
        <v>49</v>
      </c>
      <c r="F111" s="177"/>
      <c r="G111" s="178">
        <f>ROUND(E111*F111,2)</f>
        <v>0</v>
      </c>
      <c r="H111" s="161"/>
      <c r="I111" s="160">
        <f>ROUND(E111*H111,2)</f>
        <v>0</v>
      </c>
      <c r="J111" s="161"/>
      <c r="K111" s="160">
        <f>ROUND(E111*J111,2)</f>
        <v>0</v>
      </c>
      <c r="L111" s="160">
        <v>21</v>
      </c>
      <c r="M111" s="160">
        <f>G111*(1+L111/100)</f>
        <v>0</v>
      </c>
      <c r="N111" s="159">
        <v>9.0000000000000006E-5</v>
      </c>
      <c r="O111" s="159">
        <f>ROUND(E111*N111,2)</f>
        <v>0</v>
      </c>
      <c r="P111" s="159">
        <v>8.5800000000000008E-3</v>
      </c>
      <c r="Q111" s="159">
        <f>ROUND(E111*P111,2)</f>
        <v>0.42</v>
      </c>
      <c r="R111" s="160"/>
      <c r="S111" s="160" t="s">
        <v>148</v>
      </c>
      <c r="T111" s="160" t="s">
        <v>148</v>
      </c>
      <c r="U111" s="160">
        <v>0.1</v>
      </c>
      <c r="V111" s="160">
        <f>ROUND(E111*U111,2)</f>
        <v>4.9000000000000004</v>
      </c>
      <c r="W111" s="160"/>
      <c r="X111" s="160" t="s">
        <v>209</v>
      </c>
      <c r="Y111" s="160" t="s">
        <v>151</v>
      </c>
      <c r="Z111" s="150"/>
      <c r="AA111" s="150"/>
      <c r="AB111" s="150"/>
      <c r="AC111" s="150"/>
      <c r="AD111" s="150"/>
      <c r="AE111" s="150"/>
      <c r="AF111" s="150"/>
      <c r="AG111" s="150" t="s">
        <v>214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2" x14ac:dyDescent="0.2">
      <c r="A112" s="157"/>
      <c r="B112" s="158"/>
      <c r="C112" s="189" t="s">
        <v>357</v>
      </c>
      <c r="D112" s="162"/>
      <c r="E112" s="163">
        <v>35</v>
      </c>
      <c r="F112" s="160"/>
      <c r="G112" s="160"/>
      <c r="H112" s="160"/>
      <c r="I112" s="160"/>
      <c r="J112" s="160"/>
      <c r="K112" s="160"/>
      <c r="L112" s="160"/>
      <c r="M112" s="160"/>
      <c r="N112" s="159"/>
      <c r="O112" s="159"/>
      <c r="P112" s="159"/>
      <c r="Q112" s="159"/>
      <c r="R112" s="160"/>
      <c r="S112" s="160"/>
      <c r="T112" s="160"/>
      <c r="U112" s="160"/>
      <c r="V112" s="160"/>
      <c r="W112" s="160"/>
      <c r="X112" s="160"/>
      <c r="Y112" s="160"/>
      <c r="Z112" s="150"/>
      <c r="AA112" s="150"/>
      <c r="AB112" s="150"/>
      <c r="AC112" s="150"/>
      <c r="AD112" s="150"/>
      <c r="AE112" s="150"/>
      <c r="AF112" s="150"/>
      <c r="AG112" s="150" t="s">
        <v>171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3" x14ac:dyDescent="0.2">
      <c r="A113" s="157"/>
      <c r="B113" s="158"/>
      <c r="C113" s="189" t="s">
        <v>358</v>
      </c>
      <c r="D113" s="162"/>
      <c r="E113" s="163">
        <v>14</v>
      </c>
      <c r="F113" s="160"/>
      <c r="G113" s="160"/>
      <c r="H113" s="160"/>
      <c r="I113" s="160"/>
      <c r="J113" s="160"/>
      <c r="K113" s="160"/>
      <c r="L113" s="160"/>
      <c r="M113" s="160"/>
      <c r="N113" s="159"/>
      <c r="O113" s="159"/>
      <c r="P113" s="159"/>
      <c r="Q113" s="159"/>
      <c r="R113" s="160"/>
      <c r="S113" s="160"/>
      <c r="T113" s="160"/>
      <c r="U113" s="160"/>
      <c r="V113" s="160"/>
      <c r="W113" s="160"/>
      <c r="X113" s="160"/>
      <c r="Y113" s="160"/>
      <c r="Z113" s="150"/>
      <c r="AA113" s="150"/>
      <c r="AB113" s="150"/>
      <c r="AC113" s="150"/>
      <c r="AD113" s="150"/>
      <c r="AE113" s="150"/>
      <c r="AF113" s="150"/>
      <c r="AG113" s="150" t="s">
        <v>171</v>
      </c>
      <c r="AH113" s="150">
        <v>0</v>
      </c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ht="22.5" outlineLevel="1" x14ac:dyDescent="0.2">
      <c r="A114" s="173">
        <v>48</v>
      </c>
      <c r="B114" s="174" t="s">
        <v>359</v>
      </c>
      <c r="C114" s="188" t="s">
        <v>360</v>
      </c>
      <c r="D114" s="175" t="s">
        <v>223</v>
      </c>
      <c r="E114" s="176">
        <v>15.5</v>
      </c>
      <c r="F114" s="177"/>
      <c r="G114" s="178">
        <f>ROUND(E114*F114,2)</f>
        <v>0</v>
      </c>
      <c r="H114" s="161"/>
      <c r="I114" s="160">
        <f>ROUND(E114*H114,2)</f>
        <v>0</v>
      </c>
      <c r="J114" s="161"/>
      <c r="K114" s="160">
        <f>ROUND(E114*J114,2)</f>
        <v>0</v>
      </c>
      <c r="L114" s="160">
        <v>21</v>
      </c>
      <c r="M114" s="160">
        <f>G114*(1+L114/100)</f>
        <v>0</v>
      </c>
      <c r="N114" s="159">
        <v>5.0000000000000002E-5</v>
      </c>
      <c r="O114" s="159">
        <f>ROUND(E114*N114,2)</f>
        <v>0</v>
      </c>
      <c r="P114" s="159">
        <v>5.3200000000000001E-3</v>
      </c>
      <c r="Q114" s="159">
        <f>ROUND(E114*P114,2)</f>
        <v>0.08</v>
      </c>
      <c r="R114" s="160"/>
      <c r="S114" s="160" t="s">
        <v>148</v>
      </c>
      <c r="T114" s="160" t="s">
        <v>148</v>
      </c>
      <c r="U114" s="160">
        <v>0.1</v>
      </c>
      <c r="V114" s="160">
        <f>ROUND(E114*U114,2)</f>
        <v>1.55</v>
      </c>
      <c r="W114" s="160"/>
      <c r="X114" s="160" t="s">
        <v>209</v>
      </c>
      <c r="Y114" s="160" t="s">
        <v>151</v>
      </c>
      <c r="Z114" s="150"/>
      <c r="AA114" s="150"/>
      <c r="AB114" s="150"/>
      <c r="AC114" s="150"/>
      <c r="AD114" s="150"/>
      <c r="AE114" s="150"/>
      <c r="AF114" s="150"/>
      <c r="AG114" s="150" t="s">
        <v>214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2" x14ac:dyDescent="0.2">
      <c r="A115" s="157"/>
      <c r="B115" s="158"/>
      <c r="C115" s="189" t="s">
        <v>361</v>
      </c>
      <c r="D115" s="162"/>
      <c r="E115" s="163">
        <v>5.9</v>
      </c>
      <c r="F115" s="160"/>
      <c r="G115" s="160"/>
      <c r="H115" s="160"/>
      <c r="I115" s="160"/>
      <c r="J115" s="160"/>
      <c r="K115" s="160"/>
      <c r="L115" s="160"/>
      <c r="M115" s="160"/>
      <c r="N115" s="159"/>
      <c r="O115" s="159"/>
      <c r="P115" s="159"/>
      <c r="Q115" s="159"/>
      <c r="R115" s="160"/>
      <c r="S115" s="160"/>
      <c r="T115" s="160"/>
      <c r="U115" s="160"/>
      <c r="V115" s="160"/>
      <c r="W115" s="160"/>
      <c r="X115" s="160"/>
      <c r="Y115" s="160"/>
      <c r="Z115" s="150"/>
      <c r="AA115" s="150"/>
      <c r="AB115" s="150"/>
      <c r="AC115" s="150"/>
      <c r="AD115" s="150"/>
      <c r="AE115" s="150"/>
      <c r="AF115" s="150"/>
      <c r="AG115" s="150" t="s">
        <v>171</v>
      </c>
      <c r="AH115" s="150">
        <v>0</v>
      </c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3" x14ac:dyDescent="0.2">
      <c r="A116" s="157"/>
      <c r="B116" s="158"/>
      <c r="C116" s="189" t="s">
        <v>362</v>
      </c>
      <c r="D116" s="162"/>
      <c r="E116" s="163">
        <v>4.5999999999999996</v>
      </c>
      <c r="F116" s="160"/>
      <c r="G116" s="160"/>
      <c r="H116" s="160"/>
      <c r="I116" s="160"/>
      <c r="J116" s="160"/>
      <c r="K116" s="160"/>
      <c r="L116" s="160"/>
      <c r="M116" s="160"/>
      <c r="N116" s="159"/>
      <c r="O116" s="159"/>
      <c r="P116" s="159"/>
      <c r="Q116" s="159"/>
      <c r="R116" s="160"/>
      <c r="S116" s="160"/>
      <c r="T116" s="160"/>
      <c r="U116" s="160"/>
      <c r="V116" s="160"/>
      <c r="W116" s="160"/>
      <c r="X116" s="160"/>
      <c r="Y116" s="160"/>
      <c r="Z116" s="150"/>
      <c r="AA116" s="150"/>
      <c r="AB116" s="150"/>
      <c r="AC116" s="150"/>
      <c r="AD116" s="150"/>
      <c r="AE116" s="150"/>
      <c r="AF116" s="150"/>
      <c r="AG116" s="150" t="s">
        <v>171</v>
      </c>
      <c r="AH116" s="150">
        <v>0</v>
      </c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3" x14ac:dyDescent="0.2">
      <c r="A117" s="157"/>
      <c r="B117" s="158"/>
      <c r="C117" s="189" t="s">
        <v>363</v>
      </c>
      <c r="D117" s="162"/>
      <c r="E117" s="163">
        <v>5</v>
      </c>
      <c r="F117" s="160"/>
      <c r="G117" s="160"/>
      <c r="H117" s="160"/>
      <c r="I117" s="160"/>
      <c r="J117" s="160"/>
      <c r="K117" s="160"/>
      <c r="L117" s="160"/>
      <c r="M117" s="160"/>
      <c r="N117" s="159"/>
      <c r="O117" s="159"/>
      <c r="P117" s="159"/>
      <c r="Q117" s="159"/>
      <c r="R117" s="160"/>
      <c r="S117" s="160"/>
      <c r="T117" s="160"/>
      <c r="U117" s="160"/>
      <c r="V117" s="160"/>
      <c r="W117" s="160"/>
      <c r="X117" s="160"/>
      <c r="Y117" s="160"/>
      <c r="Z117" s="150"/>
      <c r="AA117" s="150"/>
      <c r="AB117" s="150"/>
      <c r="AC117" s="150"/>
      <c r="AD117" s="150"/>
      <c r="AE117" s="150"/>
      <c r="AF117" s="150"/>
      <c r="AG117" s="150" t="s">
        <v>171</v>
      </c>
      <c r="AH117" s="150">
        <v>0</v>
      </c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ht="22.5" outlineLevel="1" x14ac:dyDescent="0.2">
      <c r="A118" s="173">
        <v>49</v>
      </c>
      <c r="B118" s="174" t="s">
        <v>364</v>
      </c>
      <c r="C118" s="188" t="s">
        <v>365</v>
      </c>
      <c r="D118" s="175" t="s">
        <v>223</v>
      </c>
      <c r="E118" s="176">
        <v>6</v>
      </c>
      <c r="F118" s="177"/>
      <c r="G118" s="178">
        <f>ROUND(E118*F118,2)</f>
        <v>0</v>
      </c>
      <c r="H118" s="161"/>
      <c r="I118" s="160">
        <f>ROUND(E118*H118,2)</f>
        <v>0</v>
      </c>
      <c r="J118" s="161"/>
      <c r="K118" s="160">
        <f>ROUND(E118*J118,2)</f>
        <v>0</v>
      </c>
      <c r="L118" s="160">
        <v>21</v>
      </c>
      <c r="M118" s="160">
        <f>G118*(1+L118/100)</f>
        <v>0</v>
      </c>
      <c r="N118" s="159">
        <v>2.0000000000000002E-5</v>
      </c>
      <c r="O118" s="159">
        <f>ROUND(E118*N118,2)</f>
        <v>0</v>
      </c>
      <c r="P118" s="159">
        <v>3.2000000000000002E-3</v>
      </c>
      <c r="Q118" s="159">
        <f>ROUND(E118*P118,2)</f>
        <v>0.02</v>
      </c>
      <c r="R118" s="160"/>
      <c r="S118" s="160" t="s">
        <v>148</v>
      </c>
      <c r="T118" s="160" t="s">
        <v>148</v>
      </c>
      <c r="U118" s="160">
        <v>0.05</v>
      </c>
      <c r="V118" s="160">
        <f>ROUND(E118*U118,2)</f>
        <v>0.3</v>
      </c>
      <c r="W118" s="160"/>
      <c r="X118" s="160" t="s">
        <v>209</v>
      </c>
      <c r="Y118" s="160" t="s">
        <v>151</v>
      </c>
      <c r="Z118" s="150"/>
      <c r="AA118" s="150"/>
      <c r="AB118" s="150"/>
      <c r="AC118" s="150"/>
      <c r="AD118" s="150"/>
      <c r="AE118" s="150"/>
      <c r="AF118" s="150"/>
      <c r="AG118" s="150" t="s">
        <v>214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2" x14ac:dyDescent="0.2">
      <c r="A119" s="157"/>
      <c r="B119" s="158"/>
      <c r="C119" s="189" t="s">
        <v>366</v>
      </c>
      <c r="D119" s="162"/>
      <c r="E119" s="163">
        <v>6</v>
      </c>
      <c r="F119" s="160"/>
      <c r="G119" s="160"/>
      <c r="H119" s="160"/>
      <c r="I119" s="160"/>
      <c r="J119" s="160"/>
      <c r="K119" s="160"/>
      <c r="L119" s="160"/>
      <c r="M119" s="160"/>
      <c r="N119" s="159"/>
      <c r="O119" s="159"/>
      <c r="P119" s="159"/>
      <c r="Q119" s="159"/>
      <c r="R119" s="160"/>
      <c r="S119" s="160"/>
      <c r="T119" s="160"/>
      <c r="U119" s="160"/>
      <c r="V119" s="160"/>
      <c r="W119" s="160"/>
      <c r="X119" s="160"/>
      <c r="Y119" s="160"/>
      <c r="Z119" s="150"/>
      <c r="AA119" s="150"/>
      <c r="AB119" s="150"/>
      <c r="AC119" s="150"/>
      <c r="AD119" s="150"/>
      <c r="AE119" s="150"/>
      <c r="AF119" s="150"/>
      <c r="AG119" s="150" t="s">
        <v>171</v>
      </c>
      <c r="AH119" s="150">
        <v>0</v>
      </c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">
      <c r="A120" s="173">
        <v>50</v>
      </c>
      <c r="B120" s="174" t="s">
        <v>367</v>
      </c>
      <c r="C120" s="188" t="s">
        <v>368</v>
      </c>
      <c r="D120" s="175" t="s">
        <v>229</v>
      </c>
      <c r="E120" s="176">
        <v>4</v>
      </c>
      <c r="F120" s="177"/>
      <c r="G120" s="178">
        <f>ROUND(E120*F120,2)</f>
        <v>0</v>
      </c>
      <c r="H120" s="161"/>
      <c r="I120" s="160">
        <f>ROUND(E120*H120,2)</f>
        <v>0</v>
      </c>
      <c r="J120" s="161"/>
      <c r="K120" s="160">
        <f>ROUND(E120*J120,2)</f>
        <v>0</v>
      </c>
      <c r="L120" s="160">
        <v>21</v>
      </c>
      <c r="M120" s="160">
        <f>G120*(1+L120/100)</f>
        <v>0</v>
      </c>
      <c r="N120" s="159">
        <v>3.5E-4</v>
      </c>
      <c r="O120" s="159">
        <f>ROUND(E120*N120,2)</f>
        <v>0</v>
      </c>
      <c r="P120" s="159">
        <v>5.5300000000000002E-3</v>
      </c>
      <c r="Q120" s="159">
        <f>ROUND(E120*P120,2)</f>
        <v>0.02</v>
      </c>
      <c r="R120" s="160"/>
      <c r="S120" s="160" t="s">
        <v>148</v>
      </c>
      <c r="T120" s="160" t="s">
        <v>148</v>
      </c>
      <c r="U120" s="160">
        <v>0.77</v>
      </c>
      <c r="V120" s="160">
        <f>ROUND(E120*U120,2)</f>
        <v>3.08</v>
      </c>
      <c r="W120" s="160"/>
      <c r="X120" s="160" t="s">
        <v>209</v>
      </c>
      <c r="Y120" s="160" t="s">
        <v>151</v>
      </c>
      <c r="Z120" s="150"/>
      <c r="AA120" s="150"/>
      <c r="AB120" s="150"/>
      <c r="AC120" s="150"/>
      <c r="AD120" s="150"/>
      <c r="AE120" s="150"/>
      <c r="AF120" s="150"/>
      <c r="AG120" s="150" t="s">
        <v>214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2" x14ac:dyDescent="0.2">
      <c r="A121" s="157"/>
      <c r="B121" s="158"/>
      <c r="C121" s="189" t="s">
        <v>369</v>
      </c>
      <c r="D121" s="162"/>
      <c r="E121" s="163">
        <v>4</v>
      </c>
      <c r="F121" s="160"/>
      <c r="G121" s="160"/>
      <c r="H121" s="160"/>
      <c r="I121" s="160"/>
      <c r="J121" s="160"/>
      <c r="K121" s="160"/>
      <c r="L121" s="160"/>
      <c r="M121" s="160"/>
      <c r="N121" s="159"/>
      <c r="O121" s="159"/>
      <c r="P121" s="159"/>
      <c r="Q121" s="159"/>
      <c r="R121" s="160"/>
      <c r="S121" s="160"/>
      <c r="T121" s="160"/>
      <c r="U121" s="160"/>
      <c r="V121" s="160"/>
      <c r="W121" s="160"/>
      <c r="X121" s="160"/>
      <c r="Y121" s="160"/>
      <c r="Z121" s="150"/>
      <c r="AA121" s="150"/>
      <c r="AB121" s="150"/>
      <c r="AC121" s="150"/>
      <c r="AD121" s="150"/>
      <c r="AE121" s="150"/>
      <c r="AF121" s="150"/>
      <c r="AG121" s="150" t="s">
        <v>171</v>
      </c>
      <c r="AH121" s="150">
        <v>0</v>
      </c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">
      <c r="A122" s="173">
        <v>51</v>
      </c>
      <c r="B122" s="174" t="s">
        <v>370</v>
      </c>
      <c r="C122" s="188" t="s">
        <v>371</v>
      </c>
      <c r="D122" s="175" t="s">
        <v>229</v>
      </c>
      <c r="E122" s="176">
        <v>24</v>
      </c>
      <c r="F122" s="177"/>
      <c r="G122" s="178">
        <f>ROUND(E122*F122,2)</f>
        <v>0</v>
      </c>
      <c r="H122" s="161"/>
      <c r="I122" s="160">
        <f>ROUND(E122*H122,2)</f>
        <v>0</v>
      </c>
      <c r="J122" s="161"/>
      <c r="K122" s="160">
        <f>ROUND(E122*J122,2)</f>
        <v>0</v>
      </c>
      <c r="L122" s="160">
        <v>21</v>
      </c>
      <c r="M122" s="160">
        <f>G122*(1+L122/100)</f>
        <v>0</v>
      </c>
      <c r="N122" s="159">
        <v>1.7000000000000001E-4</v>
      </c>
      <c r="O122" s="159">
        <f>ROUND(E122*N122,2)</f>
        <v>0</v>
      </c>
      <c r="P122" s="159">
        <v>2.2000000000000001E-3</v>
      </c>
      <c r="Q122" s="159">
        <f>ROUND(E122*P122,2)</f>
        <v>0.05</v>
      </c>
      <c r="R122" s="160"/>
      <c r="S122" s="160" t="s">
        <v>148</v>
      </c>
      <c r="T122" s="160" t="s">
        <v>148</v>
      </c>
      <c r="U122" s="160">
        <v>0.31</v>
      </c>
      <c r="V122" s="160">
        <f>ROUND(E122*U122,2)</f>
        <v>7.44</v>
      </c>
      <c r="W122" s="160"/>
      <c r="X122" s="160" t="s">
        <v>209</v>
      </c>
      <c r="Y122" s="160" t="s">
        <v>151</v>
      </c>
      <c r="Z122" s="150"/>
      <c r="AA122" s="150"/>
      <c r="AB122" s="150"/>
      <c r="AC122" s="150"/>
      <c r="AD122" s="150"/>
      <c r="AE122" s="150"/>
      <c r="AF122" s="150"/>
      <c r="AG122" s="150" t="s">
        <v>214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2" x14ac:dyDescent="0.2">
      <c r="A123" s="157"/>
      <c r="B123" s="158"/>
      <c r="C123" s="189" t="s">
        <v>372</v>
      </c>
      <c r="D123" s="162"/>
      <c r="E123" s="163">
        <v>8</v>
      </c>
      <c r="F123" s="160"/>
      <c r="G123" s="160"/>
      <c r="H123" s="160"/>
      <c r="I123" s="160"/>
      <c r="J123" s="160"/>
      <c r="K123" s="160"/>
      <c r="L123" s="160"/>
      <c r="M123" s="160"/>
      <c r="N123" s="159"/>
      <c r="O123" s="159"/>
      <c r="P123" s="159"/>
      <c r="Q123" s="159"/>
      <c r="R123" s="160"/>
      <c r="S123" s="160"/>
      <c r="T123" s="160"/>
      <c r="U123" s="160"/>
      <c r="V123" s="160"/>
      <c r="W123" s="160"/>
      <c r="X123" s="160"/>
      <c r="Y123" s="160"/>
      <c r="Z123" s="150"/>
      <c r="AA123" s="150"/>
      <c r="AB123" s="150"/>
      <c r="AC123" s="150"/>
      <c r="AD123" s="150"/>
      <c r="AE123" s="150"/>
      <c r="AF123" s="150"/>
      <c r="AG123" s="150" t="s">
        <v>171</v>
      </c>
      <c r="AH123" s="150">
        <v>0</v>
      </c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3" x14ac:dyDescent="0.2">
      <c r="A124" s="157"/>
      <c r="B124" s="158"/>
      <c r="C124" s="189" t="s">
        <v>373</v>
      </c>
      <c r="D124" s="162"/>
      <c r="E124" s="163">
        <v>4</v>
      </c>
      <c r="F124" s="160"/>
      <c r="G124" s="160"/>
      <c r="H124" s="160"/>
      <c r="I124" s="160"/>
      <c r="J124" s="160"/>
      <c r="K124" s="160"/>
      <c r="L124" s="160"/>
      <c r="M124" s="160"/>
      <c r="N124" s="159"/>
      <c r="O124" s="159"/>
      <c r="P124" s="159"/>
      <c r="Q124" s="159"/>
      <c r="R124" s="160"/>
      <c r="S124" s="160"/>
      <c r="T124" s="160"/>
      <c r="U124" s="160"/>
      <c r="V124" s="160"/>
      <c r="W124" s="160"/>
      <c r="X124" s="160"/>
      <c r="Y124" s="160"/>
      <c r="Z124" s="150"/>
      <c r="AA124" s="150"/>
      <c r="AB124" s="150"/>
      <c r="AC124" s="150"/>
      <c r="AD124" s="150"/>
      <c r="AE124" s="150"/>
      <c r="AF124" s="150"/>
      <c r="AG124" s="150" t="s">
        <v>171</v>
      </c>
      <c r="AH124" s="150">
        <v>0</v>
      </c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3" x14ac:dyDescent="0.2">
      <c r="A125" s="157"/>
      <c r="B125" s="158"/>
      <c r="C125" s="189" t="s">
        <v>374</v>
      </c>
      <c r="D125" s="162"/>
      <c r="E125" s="163">
        <v>12</v>
      </c>
      <c r="F125" s="160"/>
      <c r="G125" s="160"/>
      <c r="H125" s="160"/>
      <c r="I125" s="160"/>
      <c r="J125" s="160"/>
      <c r="K125" s="160"/>
      <c r="L125" s="160"/>
      <c r="M125" s="160"/>
      <c r="N125" s="159"/>
      <c r="O125" s="159"/>
      <c r="P125" s="159"/>
      <c r="Q125" s="159"/>
      <c r="R125" s="160"/>
      <c r="S125" s="160"/>
      <c r="T125" s="160"/>
      <c r="U125" s="160"/>
      <c r="V125" s="160"/>
      <c r="W125" s="160"/>
      <c r="X125" s="160"/>
      <c r="Y125" s="160"/>
      <c r="Z125" s="150"/>
      <c r="AA125" s="150"/>
      <c r="AB125" s="150"/>
      <c r="AC125" s="150"/>
      <c r="AD125" s="150"/>
      <c r="AE125" s="150"/>
      <c r="AF125" s="150"/>
      <c r="AG125" s="150" t="s">
        <v>171</v>
      </c>
      <c r="AH125" s="150">
        <v>0</v>
      </c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 x14ac:dyDescent="0.2">
      <c r="A126" s="173">
        <v>52</v>
      </c>
      <c r="B126" s="174" t="s">
        <v>375</v>
      </c>
      <c r="C126" s="188" t="s">
        <v>376</v>
      </c>
      <c r="D126" s="175" t="s">
        <v>229</v>
      </c>
      <c r="E126" s="176">
        <v>14</v>
      </c>
      <c r="F126" s="177"/>
      <c r="G126" s="178">
        <f>ROUND(E126*F126,2)</f>
        <v>0</v>
      </c>
      <c r="H126" s="161"/>
      <c r="I126" s="160">
        <f>ROUND(E126*H126,2)</f>
        <v>0</v>
      </c>
      <c r="J126" s="161"/>
      <c r="K126" s="160">
        <f>ROUND(E126*J126,2)</f>
        <v>0</v>
      </c>
      <c r="L126" s="160">
        <v>21</v>
      </c>
      <c r="M126" s="160">
        <f>G126*(1+L126/100)</f>
        <v>0</v>
      </c>
      <c r="N126" s="159">
        <v>2.1000000000000001E-4</v>
      </c>
      <c r="O126" s="159">
        <f>ROUND(E126*N126,2)</f>
        <v>0</v>
      </c>
      <c r="P126" s="159">
        <v>3.5000000000000001E-3</v>
      </c>
      <c r="Q126" s="159">
        <f>ROUND(E126*P126,2)</f>
        <v>0.05</v>
      </c>
      <c r="R126" s="160"/>
      <c r="S126" s="160" t="s">
        <v>148</v>
      </c>
      <c r="T126" s="160" t="s">
        <v>148</v>
      </c>
      <c r="U126" s="160">
        <v>0.37</v>
      </c>
      <c r="V126" s="160">
        <f>ROUND(E126*U126,2)</f>
        <v>5.18</v>
      </c>
      <c r="W126" s="160"/>
      <c r="X126" s="160" t="s">
        <v>209</v>
      </c>
      <c r="Y126" s="160" t="s">
        <v>151</v>
      </c>
      <c r="Z126" s="150"/>
      <c r="AA126" s="150"/>
      <c r="AB126" s="150"/>
      <c r="AC126" s="150"/>
      <c r="AD126" s="150"/>
      <c r="AE126" s="150"/>
      <c r="AF126" s="150"/>
      <c r="AG126" s="150" t="s">
        <v>214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2" x14ac:dyDescent="0.2">
      <c r="A127" s="157"/>
      <c r="B127" s="158"/>
      <c r="C127" s="189" t="s">
        <v>377</v>
      </c>
      <c r="D127" s="162"/>
      <c r="E127" s="163">
        <v>14</v>
      </c>
      <c r="F127" s="160"/>
      <c r="G127" s="160"/>
      <c r="H127" s="160"/>
      <c r="I127" s="160"/>
      <c r="J127" s="160"/>
      <c r="K127" s="160"/>
      <c r="L127" s="160"/>
      <c r="M127" s="160"/>
      <c r="N127" s="159"/>
      <c r="O127" s="159"/>
      <c r="P127" s="159"/>
      <c r="Q127" s="159"/>
      <c r="R127" s="160"/>
      <c r="S127" s="160"/>
      <c r="T127" s="160"/>
      <c r="U127" s="160"/>
      <c r="V127" s="160"/>
      <c r="W127" s="160"/>
      <c r="X127" s="160"/>
      <c r="Y127" s="160"/>
      <c r="Z127" s="150"/>
      <c r="AA127" s="150"/>
      <c r="AB127" s="150"/>
      <c r="AC127" s="150"/>
      <c r="AD127" s="150"/>
      <c r="AE127" s="150"/>
      <c r="AF127" s="150"/>
      <c r="AG127" s="150" t="s">
        <v>171</v>
      </c>
      <c r="AH127" s="150">
        <v>0</v>
      </c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 x14ac:dyDescent="0.2">
      <c r="A128" s="173">
        <v>53</v>
      </c>
      <c r="B128" s="174" t="s">
        <v>378</v>
      </c>
      <c r="C128" s="188" t="s">
        <v>379</v>
      </c>
      <c r="D128" s="175" t="s">
        <v>229</v>
      </c>
      <c r="E128" s="176">
        <v>17</v>
      </c>
      <c r="F128" s="177"/>
      <c r="G128" s="178">
        <f>ROUND(E128*F128,2)</f>
        <v>0</v>
      </c>
      <c r="H128" s="161"/>
      <c r="I128" s="160">
        <f>ROUND(E128*H128,2)</f>
        <v>0</v>
      </c>
      <c r="J128" s="161"/>
      <c r="K128" s="160">
        <f>ROUND(E128*J128,2)</f>
        <v>0</v>
      </c>
      <c r="L128" s="160">
        <v>21</v>
      </c>
      <c r="M128" s="160">
        <f>G128*(1+L128/100)</f>
        <v>0</v>
      </c>
      <c r="N128" s="159">
        <v>2.0000000000000002E-5</v>
      </c>
      <c r="O128" s="159">
        <f>ROUND(E128*N128,2)</f>
        <v>0</v>
      </c>
      <c r="P128" s="159">
        <v>3.9E-2</v>
      </c>
      <c r="Q128" s="159">
        <f>ROUND(E128*P128,2)</f>
        <v>0.66</v>
      </c>
      <c r="R128" s="160"/>
      <c r="S128" s="160" t="s">
        <v>148</v>
      </c>
      <c r="T128" s="160" t="s">
        <v>148</v>
      </c>
      <c r="U128" s="160">
        <v>0.70699999999999996</v>
      </c>
      <c r="V128" s="160">
        <f>ROUND(E128*U128,2)</f>
        <v>12.02</v>
      </c>
      <c r="W128" s="160"/>
      <c r="X128" s="160" t="s">
        <v>209</v>
      </c>
      <c r="Y128" s="160" t="s">
        <v>151</v>
      </c>
      <c r="Z128" s="150"/>
      <c r="AA128" s="150"/>
      <c r="AB128" s="150"/>
      <c r="AC128" s="150"/>
      <c r="AD128" s="150"/>
      <c r="AE128" s="150"/>
      <c r="AF128" s="150"/>
      <c r="AG128" s="150" t="s">
        <v>214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2" x14ac:dyDescent="0.2">
      <c r="A129" s="157"/>
      <c r="B129" s="158"/>
      <c r="C129" s="189" t="s">
        <v>380</v>
      </c>
      <c r="D129" s="162"/>
      <c r="E129" s="163">
        <v>17</v>
      </c>
      <c r="F129" s="160"/>
      <c r="G129" s="160"/>
      <c r="H129" s="160"/>
      <c r="I129" s="160"/>
      <c r="J129" s="160"/>
      <c r="K129" s="160"/>
      <c r="L129" s="160"/>
      <c r="M129" s="160"/>
      <c r="N129" s="159"/>
      <c r="O129" s="159"/>
      <c r="P129" s="159"/>
      <c r="Q129" s="159"/>
      <c r="R129" s="160"/>
      <c r="S129" s="160"/>
      <c r="T129" s="160"/>
      <c r="U129" s="160"/>
      <c r="V129" s="160"/>
      <c r="W129" s="160"/>
      <c r="X129" s="160"/>
      <c r="Y129" s="160"/>
      <c r="Z129" s="150"/>
      <c r="AA129" s="150"/>
      <c r="AB129" s="150"/>
      <c r="AC129" s="150"/>
      <c r="AD129" s="150"/>
      <c r="AE129" s="150"/>
      <c r="AF129" s="150"/>
      <c r="AG129" s="150" t="s">
        <v>171</v>
      </c>
      <c r="AH129" s="150">
        <v>0</v>
      </c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1" x14ac:dyDescent="0.2">
      <c r="A130" s="173">
        <v>54</v>
      </c>
      <c r="B130" s="174" t="s">
        <v>381</v>
      </c>
      <c r="C130" s="188" t="s">
        <v>382</v>
      </c>
      <c r="D130" s="175" t="s">
        <v>229</v>
      </c>
      <c r="E130" s="176">
        <v>18</v>
      </c>
      <c r="F130" s="177"/>
      <c r="G130" s="178">
        <f>ROUND(E130*F130,2)</f>
        <v>0</v>
      </c>
      <c r="H130" s="161"/>
      <c r="I130" s="160">
        <f>ROUND(E130*H130,2)</f>
        <v>0</v>
      </c>
      <c r="J130" s="161"/>
      <c r="K130" s="160">
        <f>ROUND(E130*J130,2)</f>
        <v>0</v>
      </c>
      <c r="L130" s="160">
        <v>21</v>
      </c>
      <c r="M130" s="160">
        <f>G130*(1+L130/100)</f>
        <v>0</v>
      </c>
      <c r="N130" s="159">
        <v>1.0000000000000001E-5</v>
      </c>
      <c r="O130" s="159">
        <f>ROUND(E130*N130,2)</f>
        <v>0</v>
      </c>
      <c r="P130" s="159">
        <v>4.0000000000000002E-4</v>
      </c>
      <c r="Q130" s="159">
        <f>ROUND(E130*P130,2)</f>
        <v>0.01</v>
      </c>
      <c r="R130" s="160"/>
      <c r="S130" s="160" t="s">
        <v>148</v>
      </c>
      <c r="T130" s="160" t="s">
        <v>148</v>
      </c>
      <c r="U130" s="160">
        <v>0.15</v>
      </c>
      <c r="V130" s="160">
        <f>ROUND(E130*U130,2)</f>
        <v>2.7</v>
      </c>
      <c r="W130" s="160"/>
      <c r="X130" s="160" t="s">
        <v>209</v>
      </c>
      <c r="Y130" s="160" t="s">
        <v>151</v>
      </c>
      <c r="Z130" s="150"/>
      <c r="AA130" s="150"/>
      <c r="AB130" s="150"/>
      <c r="AC130" s="150"/>
      <c r="AD130" s="150"/>
      <c r="AE130" s="150"/>
      <c r="AF130" s="150"/>
      <c r="AG130" s="150" t="s">
        <v>292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2" x14ac:dyDescent="0.2">
      <c r="A131" s="157"/>
      <c r="B131" s="158"/>
      <c r="C131" s="189" t="s">
        <v>383</v>
      </c>
      <c r="D131" s="162"/>
      <c r="E131" s="163">
        <v>18</v>
      </c>
      <c r="F131" s="160"/>
      <c r="G131" s="160"/>
      <c r="H131" s="160"/>
      <c r="I131" s="160"/>
      <c r="J131" s="160"/>
      <c r="K131" s="160"/>
      <c r="L131" s="160"/>
      <c r="M131" s="160"/>
      <c r="N131" s="159"/>
      <c r="O131" s="159"/>
      <c r="P131" s="159"/>
      <c r="Q131" s="159"/>
      <c r="R131" s="160"/>
      <c r="S131" s="160"/>
      <c r="T131" s="160"/>
      <c r="U131" s="160"/>
      <c r="V131" s="160"/>
      <c r="W131" s="160"/>
      <c r="X131" s="160"/>
      <c r="Y131" s="160"/>
      <c r="Z131" s="150"/>
      <c r="AA131" s="150"/>
      <c r="AB131" s="150"/>
      <c r="AC131" s="150"/>
      <c r="AD131" s="150"/>
      <c r="AE131" s="150"/>
      <c r="AF131" s="150"/>
      <c r="AG131" s="150" t="s">
        <v>171</v>
      </c>
      <c r="AH131" s="150">
        <v>0</v>
      </c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1" x14ac:dyDescent="0.2">
      <c r="A132" s="173">
        <v>55</v>
      </c>
      <c r="B132" s="174" t="s">
        <v>384</v>
      </c>
      <c r="C132" s="188" t="s">
        <v>385</v>
      </c>
      <c r="D132" s="175" t="s">
        <v>229</v>
      </c>
      <c r="E132" s="176">
        <v>12</v>
      </c>
      <c r="F132" s="177"/>
      <c r="G132" s="178">
        <f>ROUND(E132*F132,2)</f>
        <v>0</v>
      </c>
      <c r="H132" s="161"/>
      <c r="I132" s="160">
        <f>ROUND(E132*H132,2)</f>
        <v>0</v>
      </c>
      <c r="J132" s="161"/>
      <c r="K132" s="160">
        <f>ROUND(E132*J132,2)</f>
        <v>0</v>
      </c>
      <c r="L132" s="160">
        <v>21</v>
      </c>
      <c r="M132" s="160">
        <f>G132*(1+L132/100)</f>
        <v>0</v>
      </c>
      <c r="N132" s="159">
        <v>0</v>
      </c>
      <c r="O132" s="159">
        <f>ROUND(E132*N132,2)</f>
        <v>0</v>
      </c>
      <c r="P132" s="159">
        <v>1.91E-3</v>
      </c>
      <c r="Q132" s="159">
        <f>ROUND(E132*P132,2)</f>
        <v>0.02</v>
      </c>
      <c r="R132" s="160"/>
      <c r="S132" s="160" t="s">
        <v>148</v>
      </c>
      <c r="T132" s="160" t="s">
        <v>148</v>
      </c>
      <c r="U132" s="160">
        <v>0</v>
      </c>
      <c r="V132" s="160">
        <f>ROUND(E132*U132,2)</f>
        <v>0</v>
      </c>
      <c r="W132" s="160"/>
      <c r="X132" s="160" t="s">
        <v>209</v>
      </c>
      <c r="Y132" s="160" t="s">
        <v>151</v>
      </c>
      <c r="Z132" s="150"/>
      <c r="AA132" s="150"/>
      <c r="AB132" s="150"/>
      <c r="AC132" s="150"/>
      <c r="AD132" s="150"/>
      <c r="AE132" s="150"/>
      <c r="AF132" s="150"/>
      <c r="AG132" s="150" t="s">
        <v>292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2" x14ac:dyDescent="0.2">
      <c r="A133" s="157"/>
      <c r="B133" s="158"/>
      <c r="C133" s="189" t="s">
        <v>386</v>
      </c>
      <c r="D133" s="162"/>
      <c r="E133" s="163">
        <v>12</v>
      </c>
      <c r="F133" s="160"/>
      <c r="G133" s="160"/>
      <c r="H133" s="160"/>
      <c r="I133" s="160"/>
      <c r="J133" s="160"/>
      <c r="K133" s="160"/>
      <c r="L133" s="160"/>
      <c r="M133" s="160"/>
      <c r="N133" s="159"/>
      <c r="O133" s="159"/>
      <c r="P133" s="159"/>
      <c r="Q133" s="159"/>
      <c r="R133" s="160"/>
      <c r="S133" s="160"/>
      <c r="T133" s="160"/>
      <c r="U133" s="160"/>
      <c r="V133" s="160"/>
      <c r="W133" s="160"/>
      <c r="X133" s="160"/>
      <c r="Y133" s="160"/>
      <c r="Z133" s="150"/>
      <c r="AA133" s="150"/>
      <c r="AB133" s="150"/>
      <c r="AC133" s="150"/>
      <c r="AD133" s="150"/>
      <c r="AE133" s="150"/>
      <c r="AF133" s="150"/>
      <c r="AG133" s="150" t="s">
        <v>171</v>
      </c>
      <c r="AH133" s="150">
        <v>0</v>
      </c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1" x14ac:dyDescent="0.2">
      <c r="A134" s="173">
        <v>56</v>
      </c>
      <c r="B134" s="174" t="s">
        <v>387</v>
      </c>
      <c r="C134" s="188" t="s">
        <v>388</v>
      </c>
      <c r="D134" s="175" t="s">
        <v>229</v>
      </c>
      <c r="E134" s="176">
        <v>4</v>
      </c>
      <c r="F134" s="177"/>
      <c r="G134" s="178">
        <f>ROUND(E134*F134,2)</f>
        <v>0</v>
      </c>
      <c r="H134" s="161"/>
      <c r="I134" s="160">
        <f>ROUND(E134*H134,2)</f>
        <v>0</v>
      </c>
      <c r="J134" s="161"/>
      <c r="K134" s="160">
        <f>ROUND(E134*J134,2)</f>
        <v>0</v>
      </c>
      <c r="L134" s="160">
        <v>21</v>
      </c>
      <c r="M134" s="160">
        <f>G134*(1+L134/100)</f>
        <v>0</v>
      </c>
      <c r="N134" s="159">
        <v>0</v>
      </c>
      <c r="O134" s="159">
        <f>ROUND(E134*N134,2)</f>
        <v>0</v>
      </c>
      <c r="P134" s="159">
        <v>1.91E-3</v>
      </c>
      <c r="Q134" s="159">
        <f>ROUND(E134*P134,2)</f>
        <v>0.01</v>
      </c>
      <c r="R134" s="160"/>
      <c r="S134" s="160" t="s">
        <v>148</v>
      </c>
      <c r="T134" s="160" t="s">
        <v>148</v>
      </c>
      <c r="U134" s="160">
        <v>0.13</v>
      </c>
      <c r="V134" s="160">
        <f>ROUND(E134*U134,2)</f>
        <v>0.52</v>
      </c>
      <c r="W134" s="160"/>
      <c r="X134" s="160" t="s">
        <v>209</v>
      </c>
      <c r="Y134" s="160" t="s">
        <v>151</v>
      </c>
      <c r="Z134" s="150"/>
      <c r="AA134" s="150"/>
      <c r="AB134" s="150"/>
      <c r="AC134" s="150"/>
      <c r="AD134" s="150"/>
      <c r="AE134" s="150"/>
      <c r="AF134" s="150"/>
      <c r="AG134" s="150" t="s">
        <v>214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ht="22.5" outlineLevel="2" x14ac:dyDescent="0.2">
      <c r="A135" s="157"/>
      <c r="B135" s="158"/>
      <c r="C135" s="189" t="s">
        <v>389</v>
      </c>
      <c r="D135" s="162"/>
      <c r="E135" s="163">
        <v>4</v>
      </c>
      <c r="F135" s="160"/>
      <c r="G135" s="160"/>
      <c r="H135" s="160"/>
      <c r="I135" s="160"/>
      <c r="J135" s="160"/>
      <c r="K135" s="160"/>
      <c r="L135" s="160"/>
      <c r="M135" s="160"/>
      <c r="N135" s="159"/>
      <c r="O135" s="159"/>
      <c r="P135" s="159"/>
      <c r="Q135" s="159"/>
      <c r="R135" s="160"/>
      <c r="S135" s="160"/>
      <c r="T135" s="160"/>
      <c r="U135" s="160"/>
      <c r="V135" s="160"/>
      <c r="W135" s="160"/>
      <c r="X135" s="160"/>
      <c r="Y135" s="160"/>
      <c r="Z135" s="150"/>
      <c r="AA135" s="150"/>
      <c r="AB135" s="150"/>
      <c r="AC135" s="150"/>
      <c r="AD135" s="150"/>
      <c r="AE135" s="150"/>
      <c r="AF135" s="150"/>
      <c r="AG135" s="150" t="s">
        <v>171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1" x14ac:dyDescent="0.2">
      <c r="A136" s="173">
        <v>57</v>
      </c>
      <c r="B136" s="174" t="s">
        <v>390</v>
      </c>
      <c r="C136" s="188" t="s">
        <v>391</v>
      </c>
      <c r="D136" s="175" t="s">
        <v>229</v>
      </c>
      <c r="E136" s="176">
        <v>1</v>
      </c>
      <c r="F136" s="177"/>
      <c r="G136" s="178">
        <f>ROUND(E136*F136,2)</f>
        <v>0</v>
      </c>
      <c r="H136" s="161"/>
      <c r="I136" s="160">
        <f>ROUND(E136*H136,2)</f>
        <v>0</v>
      </c>
      <c r="J136" s="161"/>
      <c r="K136" s="160">
        <f>ROUND(E136*J136,2)</f>
        <v>0</v>
      </c>
      <c r="L136" s="160">
        <v>21</v>
      </c>
      <c r="M136" s="160">
        <f>G136*(1+L136/100)</f>
        <v>0</v>
      </c>
      <c r="N136" s="159">
        <v>0</v>
      </c>
      <c r="O136" s="159">
        <f>ROUND(E136*N136,2)</f>
        <v>0</v>
      </c>
      <c r="P136" s="159">
        <v>0</v>
      </c>
      <c r="Q136" s="159">
        <f>ROUND(E136*P136,2)</f>
        <v>0</v>
      </c>
      <c r="R136" s="160"/>
      <c r="S136" s="160" t="s">
        <v>148</v>
      </c>
      <c r="T136" s="160" t="s">
        <v>148</v>
      </c>
      <c r="U136" s="160">
        <v>0.53</v>
      </c>
      <c r="V136" s="160">
        <f>ROUND(E136*U136,2)</f>
        <v>0.53</v>
      </c>
      <c r="W136" s="160"/>
      <c r="X136" s="160" t="s">
        <v>209</v>
      </c>
      <c r="Y136" s="160" t="s">
        <v>151</v>
      </c>
      <c r="Z136" s="150"/>
      <c r="AA136" s="150"/>
      <c r="AB136" s="150"/>
      <c r="AC136" s="150"/>
      <c r="AD136" s="150"/>
      <c r="AE136" s="150"/>
      <c r="AF136" s="150"/>
      <c r="AG136" s="150" t="s">
        <v>214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ht="22.5" outlineLevel="2" x14ac:dyDescent="0.2">
      <c r="A137" s="157"/>
      <c r="B137" s="158"/>
      <c r="C137" s="189" t="s">
        <v>392</v>
      </c>
      <c r="D137" s="162"/>
      <c r="E137" s="163">
        <v>1</v>
      </c>
      <c r="F137" s="160"/>
      <c r="G137" s="160"/>
      <c r="H137" s="160"/>
      <c r="I137" s="160"/>
      <c r="J137" s="160"/>
      <c r="K137" s="160"/>
      <c r="L137" s="160"/>
      <c r="M137" s="160"/>
      <c r="N137" s="159"/>
      <c r="O137" s="159"/>
      <c r="P137" s="159"/>
      <c r="Q137" s="159"/>
      <c r="R137" s="160"/>
      <c r="S137" s="160"/>
      <c r="T137" s="160"/>
      <c r="U137" s="160"/>
      <c r="V137" s="160"/>
      <c r="W137" s="160"/>
      <c r="X137" s="160"/>
      <c r="Y137" s="160"/>
      <c r="Z137" s="150"/>
      <c r="AA137" s="150"/>
      <c r="AB137" s="150"/>
      <c r="AC137" s="150"/>
      <c r="AD137" s="150"/>
      <c r="AE137" s="150"/>
      <c r="AF137" s="150"/>
      <c r="AG137" s="150" t="s">
        <v>171</v>
      </c>
      <c r="AH137" s="150">
        <v>0</v>
      </c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1" x14ac:dyDescent="0.2">
      <c r="A138" s="179">
        <v>58</v>
      </c>
      <c r="B138" s="180" t="s">
        <v>393</v>
      </c>
      <c r="C138" s="187" t="s">
        <v>394</v>
      </c>
      <c r="D138" s="181" t="s">
        <v>218</v>
      </c>
      <c r="E138" s="182">
        <v>13.20284</v>
      </c>
      <c r="F138" s="183"/>
      <c r="G138" s="184">
        <f>ROUND(E138*F138,2)</f>
        <v>0</v>
      </c>
      <c r="H138" s="161"/>
      <c r="I138" s="160">
        <f>ROUND(E138*H138,2)</f>
        <v>0</v>
      </c>
      <c r="J138" s="161"/>
      <c r="K138" s="160">
        <f>ROUND(E138*J138,2)</f>
        <v>0</v>
      </c>
      <c r="L138" s="160">
        <v>21</v>
      </c>
      <c r="M138" s="160">
        <f>G138*(1+L138/100)</f>
        <v>0</v>
      </c>
      <c r="N138" s="159">
        <v>0</v>
      </c>
      <c r="O138" s="159">
        <f>ROUND(E138*N138,2)</f>
        <v>0</v>
      </c>
      <c r="P138" s="159">
        <v>0</v>
      </c>
      <c r="Q138" s="159">
        <f>ROUND(E138*P138,2)</f>
        <v>0</v>
      </c>
      <c r="R138" s="160"/>
      <c r="S138" s="160" t="s">
        <v>148</v>
      </c>
      <c r="T138" s="160" t="s">
        <v>148</v>
      </c>
      <c r="U138" s="160">
        <v>2.0699999999999998</v>
      </c>
      <c r="V138" s="160">
        <f>ROUND(E138*U138,2)</f>
        <v>27.33</v>
      </c>
      <c r="W138" s="160"/>
      <c r="X138" s="160" t="s">
        <v>395</v>
      </c>
      <c r="Y138" s="160" t="s">
        <v>151</v>
      </c>
      <c r="Z138" s="150"/>
      <c r="AA138" s="150"/>
      <c r="AB138" s="150"/>
      <c r="AC138" s="150"/>
      <c r="AD138" s="150"/>
      <c r="AE138" s="150"/>
      <c r="AF138" s="150"/>
      <c r="AG138" s="150" t="s">
        <v>396</v>
      </c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 x14ac:dyDescent="0.2">
      <c r="A139" s="179">
        <v>59</v>
      </c>
      <c r="B139" s="180" t="s">
        <v>397</v>
      </c>
      <c r="C139" s="187" t="s">
        <v>398</v>
      </c>
      <c r="D139" s="181" t="s">
        <v>218</v>
      </c>
      <c r="E139" s="182">
        <v>13.20284</v>
      </c>
      <c r="F139" s="183"/>
      <c r="G139" s="184">
        <f>ROUND(E139*F139,2)</f>
        <v>0</v>
      </c>
      <c r="H139" s="161"/>
      <c r="I139" s="160">
        <f>ROUND(E139*H139,2)</f>
        <v>0</v>
      </c>
      <c r="J139" s="161"/>
      <c r="K139" s="160">
        <f>ROUND(E139*J139,2)</f>
        <v>0</v>
      </c>
      <c r="L139" s="160">
        <v>21</v>
      </c>
      <c r="M139" s="160">
        <f>G139*(1+L139/100)</f>
        <v>0</v>
      </c>
      <c r="N139" s="159">
        <v>0</v>
      </c>
      <c r="O139" s="159">
        <f>ROUND(E139*N139,2)</f>
        <v>0</v>
      </c>
      <c r="P139" s="159">
        <v>0</v>
      </c>
      <c r="Q139" s="159">
        <f>ROUND(E139*P139,2)</f>
        <v>0</v>
      </c>
      <c r="R139" s="160"/>
      <c r="S139" s="160" t="s">
        <v>148</v>
      </c>
      <c r="T139" s="160" t="s">
        <v>148</v>
      </c>
      <c r="U139" s="160">
        <v>0.65300000000000002</v>
      </c>
      <c r="V139" s="160">
        <f>ROUND(E139*U139,2)</f>
        <v>8.6199999999999992</v>
      </c>
      <c r="W139" s="160"/>
      <c r="X139" s="160" t="s">
        <v>395</v>
      </c>
      <c r="Y139" s="160" t="s">
        <v>151</v>
      </c>
      <c r="Z139" s="150"/>
      <c r="AA139" s="150"/>
      <c r="AB139" s="150"/>
      <c r="AC139" s="150"/>
      <c r="AD139" s="150"/>
      <c r="AE139" s="150"/>
      <c r="AF139" s="150"/>
      <c r="AG139" s="150" t="s">
        <v>396</v>
      </c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1" x14ac:dyDescent="0.2">
      <c r="A140" s="179">
        <v>60</v>
      </c>
      <c r="B140" s="180" t="s">
        <v>399</v>
      </c>
      <c r="C140" s="187" t="s">
        <v>400</v>
      </c>
      <c r="D140" s="181" t="s">
        <v>218</v>
      </c>
      <c r="E140" s="182">
        <v>13.20284</v>
      </c>
      <c r="F140" s="183"/>
      <c r="G140" s="184">
        <f>ROUND(E140*F140,2)</f>
        <v>0</v>
      </c>
      <c r="H140" s="161"/>
      <c r="I140" s="160">
        <f>ROUND(E140*H140,2)</f>
        <v>0</v>
      </c>
      <c r="J140" s="161"/>
      <c r="K140" s="160">
        <f>ROUND(E140*J140,2)</f>
        <v>0</v>
      </c>
      <c r="L140" s="160">
        <v>21</v>
      </c>
      <c r="M140" s="160">
        <f>G140*(1+L140/100)</f>
        <v>0</v>
      </c>
      <c r="N140" s="159">
        <v>0</v>
      </c>
      <c r="O140" s="159">
        <f>ROUND(E140*N140,2)</f>
        <v>0</v>
      </c>
      <c r="P140" s="159">
        <v>0</v>
      </c>
      <c r="Q140" s="159">
        <f>ROUND(E140*P140,2)</f>
        <v>0</v>
      </c>
      <c r="R140" s="160"/>
      <c r="S140" s="160" t="s">
        <v>155</v>
      </c>
      <c r="T140" s="160" t="s">
        <v>149</v>
      </c>
      <c r="U140" s="160">
        <v>0</v>
      </c>
      <c r="V140" s="160">
        <f>ROUND(E140*U140,2)</f>
        <v>0</v>
      </c>
      <c r="W140" s="160"/>
      <c r="X140" s="160" t="s">
        <v>395</v>
      </c>
      <c r="Y140" s="160" t="s">
        <v>151</v>
      </c>
      <c r="Z140" s="150"/>
      <c r="AA140" s="150"/>
      <c r="AB140" s="150"/>
      <c r="AC140" s="150"/>
      <c r="AD140" s="150"/>
      <c r="AE140" s="150"/>
      <c r="AF140" s="150"/>
      <c r="AG140" s="150" t="s">
        <v>396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ht="22.5" outlineLevel="1" x14ac:dyDescent="0.2">
      <c r="A141" s="179">
        <v>61</v>
      </c>
      <c r="B141" s="180" t="s">
        <v>401</v>
      </c>
      <c r="C141" s="187" t="s">
        <v>402</v>
      </c>
      <c r="D141" s="181" t="s">
        <v>218</v>
      </c>
      <c r="E141" s="182">
        <v>13.20284</v>
      </c>
      <c r="F141" s="183"/>
      <c r="G141" s="184">
        <f>ROUND(E141*F141,2)</f>
        <v>0</v>
      </c>
      <c r="H141" s="161"/>
      <c r="I141" s="160">
        <f>ROUND(E141*H141,2)</f>
        <v>0</v>
      </c>
      <c r="J141" s="161"/>
      <c r="K141" s="160">
        <f>ROUND(E141*J141,2)</f>
        <v>0</v>
      </c>
      <c r="L141" s="160">
        <v>21</v>
      </c>
      <c r="M141" s="160">
        <f>G141*(1+L141/100)</f>
        <v>0</v>
      </c>
      <c r="N141" s="159">
        <v>0</v>
      </c>
      <c r="O141" s="159">
        <f>ROUND(E141*N141,2)</f>
        <v>0</v>
      </c>
      <c r="P141" s="159">
        <v>0</v>
      </c>
      <c r="Q141" s="159">
        <f>ROUND(E141*P141,2)</f>
        <v>0</v>
      </c>
      <c r="R141" s="160"/>
      <c r="S141" s="160" t="s">
        <v>148</v>
      </c>
      <c r="T141" s="160" t="s">
        <v>148</v>
      </c>
      <c r="U141" s="160">
        <v>0.04</v>
      </c>
      <c r="V141" s="160">
        <f>ROUND(E141*U141,2)</f>
        <v>0.53</v>
      </c>
      <c r="W141" s="160"/>
      <c r="X141" s="160" t="s">
        <v>395</v>
      </c>
      <c r="Y141" s="160" t="s">
        <v>151</v>
      </c>
      <c r="Z141" s="150"/>
      <c r="AA141" s="150"/>
      <c r="AB141" s="150"/>
      <c r="AC141" s="150"/>
      <c r="AD141" s="150"/>
      <c r="AE141" s="150"/>
      <c r="AF141" s="150"/>
      <c r="AG141" s="150" t="s">
        <v>403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ht="22.5" outlineLevel="1" x14ac:dyDescent="0.2">
      <c r="A142" s="179">
        <v>62</v>
      </c>
      <c r="B142" s="180" t="s">
        <v>404</v>
      </c>
      <c r="C142" s="187" t="s">
        <v>405</v>
      </c>
      <c r="D142" s="181" t="s">
        <v>218</v>
      </c>
      <c r="E142" s="182">
        <v>13.20284</v>
      </c>
      <c r="F142" s="183"/>
      <c r="G142" s="184">
        <f>ROUND(E142*F142,2)</f>
        <v>0</v>
      </c>
      <c r="H142" s="161"/>
      <c r="I142" s="160">
        <f>ROUND(E142*H142,2)</f>
        <v>0</v>
      </c>
      <c r="J142" s="161"/>
      <c r="K142" s="160">
        <f>ROUND(E142*J142,2)</f>
        <v>0</v>
      </c>
      <c r="L142" s="160">
        <v>21</v>
      </c>
      <c r="M142" s="160">
        <f>G142*(1+L142/100)</f>
        <v>0</v>
      </c>
      <c r="N142" s="159">
        <v>0</v>
      </c>
      <c r="O142" s="159">
        <f>ROUND(E142*N142,2)</f>
        <v>0</v>
      </c>
      <c r="P142" s="159">
        <v>0</v>
      </c>
      <c r="Q142" s="159">
        <f>ROUND(E142*P142,2)</f>
        <v>0</v>
      </c>
      <c r="R142" s="160"/>
      <c r="S142" s="160" t="s">
        <v>148</v>
      </c>
      <c r="T142" s="160" t="s">
        <v>148</v>
      </c>
      <c r="U142" s="160">
        <v>0</v>
      </c>
      <c r="V142" s="160">
        <f>ROUND(E142*U142,2)</f>
        <v>0</v>
      </c>
      <c r="W142" s="160"/>
      <c r="X142" s="160" t="s">
        <v>395</v>
      </c>
      <c r="Y142" s="160" t="s">
        <v>151</v>
      </c>
      <c r="Z142" s="150"/>
      <c r="AA142" s="150"/>
      <c r="AB142" s="150"/>
      <c r="AC142" s="150"/>
      <c r="AD142" s="150"/>
      <c r="AE142" s="150"/>
      <c r="AF142" s="150"/>
      <c r="AG142" s="150" t="s">
        <v>396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x14ac:dyDescent="0.2">
      <c r="A143" s="166" t="s">
        <v>143</v>
      </c>
      <c r="B143" s="167" t="s">
        <v>86</v>
      </c>
      <c r="C143" s="186" t="s">
        <v>87</v>
      </c>
      <c r="D143" s="168"/>
      <c r="E143" s="169"/>
      <c r="F143" s="170"/>
      <c r="G143" s="171">
        <f>SUMIF(AG144:AG184,"&lt;&gt;NOR",G144:G184)</f>
        <v>0</v>
      </c>
      <c r="H143" s="165"/>
      <c r="I143" s="165">
        <f>SUM(I144:I184)</f>
        <v>0</v>
      </c>
      <c r="J143" s="165"/>
      <c r="K143" s="165">
        <f>SUM(K144:K184)</f>
        <v>0</v>
      </c>
      <c r="L143" s="165"/>
      <c r="M143" s="165">
        <f>SUM(M144:M184)</f>
        <v>0</v>
      </c>
      <c r="N143" s="164"/>
      <c r="O143" s="164">
        <f>SUM(O144:O184)</f>
        <v>0.44</v>
      </c>
      <c r="P143" s="164"/>
      <c r="Q143" s="164">
        <f>SUM(Q144:Q184)</f>
        <v>0.35</v>
      </c>
      <c r="R143" s="165"/>
      <c r="S143" s="165"/>
      <c r="T143" s="165"/>
      <c r="U143" s="165"/>
      <c r="V143" s="165">
        <f>SUM(V144:V184)</f>
        <v>35.92</v>
      </c>
      <c r="W143" s="165"/>
      <c r="X143" s="165"/>
      <c r="Y143" s="165"/>
      <c r="AG143" t="s">
        <v>144</v>
      </c>
    </row>
    <row r="144" spans="1:60" outlineLevel="1" x14ac:dyDescent="0.2">
      <c r="A144" s="173">
        <v>63</v>
      </c>
      <c r="B144" s="174" t="s">
        <v>406</v>
      </c>
      <c r="C144" s="188" t="s">
        <v>407</v>
      </c>
      <c r="D144" s="175" t="s">
        <v>208</v>
      </c>
      <c r="E144" s="176">
        <v>67.647909999999996</v>
      </c>
      <c r="F144" s="177"/>
      <c r="G144" s="178">
        <f>ROUND(E144*F144,2)</f>
        <v>0</v>
      </c>
      <c r="H144" s="161"/>
      <c r="I144" s="160">
        <f>ROUND(E144*H144,2)</f>
        <v>0</v>
      </c>
      <c r="J144" s="161"/>
      <c r="K144" s="160">
        <f>ROUND(E144*J144,2)</f>
        <v>0</v>
      </c>
      <c r="L144" s="160">
        <v>21</v>
      </c>
      <c r="M144" s="160">
        <f>G144*(1+L144/100)</f>
        <v>0</v>
      </c>
      <c r="N144" s="159">
        <v>0</v>
      </c>
      <c r="O144" s="159">
        <f>ROUND(E144*N144,2)</f>
        <v>0</v>
      </c>
      <c r="P144" s="159">
        <v>5.1000000000000004E-3</v>
      </c>
      <c r="Q144" s="159">
        <f>ROUND(E144*P144,2)</f>
        <v>0.35</v>
      </c>
      <c r="R144" s="160"/>
      <c r="S144" s="160" t="s">
        <v>148</v>
      </c>
      <c r="T144" s="160" t="s">
        <v>148</v>
      </c>
      <c r="U144" s="160">
        <v>0</v>
      </c>
      <c r="V144" s="160">
        <f>ROUND(E144*U144,2)</f>
        <v>0</v>
      </c>
      <c r="W144" s="160"/>
      <c r="X144" s="160" t="s">
        <v>209</v>
      </c>
      <c r="Y144" s="160" t="s">
        <v>151</v>
      </c>
      <c r="Z144" s="150"/>
      <c r="AA144" s="150"/>
      <c r="AB144" s="150"/>
      <c r="AC144" s="150"/>
      <c r="AD144" s="150"/>
      <c r="AE144" s="150"/>
      <c r="AF144" s="150"/>
      <c r="AG144" s="150" t="s">
        <v>292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2" x14ac:dyDescent="0.2">
      <c r="A145" s="157"/>
      <c r="B145" s="158"/>
      <c r="C145" s="189" t="s">
        <v>408</v>
      </c>
      <c r="D145" s="162"/>
      <c r="E145" s="163">
        <v>1.09327</v>
      </c>
      <c r="F145" s="160"/>
      <c r="G145" s="160"/>
      <c r="H145" s="160"/>
      <c r="I145" s="160"/>
      <c r="J145" s="160"/>
      <c r="K145" s="160"/>
      <c r="L145" s="160"/>
      <c r="M145" s="160"/>
      <c r="N145" s="159"/>
      <c r="O145" s="159"/>
      <c r="P145" s="159"/>
      <c r="Q145" s="159"/>
      <c r="R145" s="160"/>
      <c r="S145" s="160"/>
      <c r="T145" s="160"/>
      <c r="U145" s="160"/>
      <c r="V145" s="160"/>
      <c r="W145" s="160"/>
      <c r="X145" s="160"/>
      <c r="Y145" s="160"/>
      <c r="Z145" s="150"/>
      <c r="AA145" s="150"/>
      <c r="AB145" s="150"/>
      <c r="AC145" s="150"/>
      <c r="AD145" s="150"/>
      <c r="AE145" s="150"/>
      <c r="AF145" s="150"/>
      <c r="AG145" s="150" t="s">
        <v>171</v>
      </c>
      <c r="AH145" s="150">
        <v>0</v>
      </c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3" x14ac:dyDescent="0.2">
      <c r="A146" s="157"/>
      <c r="B146" s="158"/>
      <c r="C146" s="189" t="s">
        <v>409</v>
      </c>
      <c r="D146" s="162"/>
      <c r="E146" s="163">
        <v>3.7494900000000002</v>
      </c>
      <c r="F146" s="160"/>
      <c r="G146" s="160"/>
      <c r="H146" s="160"/>
      <c r="I146" s="160"/>
      <c r="J146" s="160"/>
      <c r="K146" s="160"/>
      <c r="L146" s="160"/>
      <c r="M146" s="160"/>
      <c r="N146" s="159"/>
      <c r="O146" s="159"/>
      <c r="P146" s="159"/>
      <c r="Q146" s="159"/>
      <c r="R146" s="160"/>
      <c r="S146" s="160"/>
      <c r="T146" s="160"/>
      <c r="U146" s="160"/>
      <c r="V146" s="160"/>
      <c r="W146" s="160"/>
      <c r="X146" s="160"/>
      <c r="Y146" s="160"/>
      <c r="Z146" s="150"/>
      <c r="AA146" s="150"/>
      <c r="AB146" s="150"/>
      <c r="AC146" s="150"/>
      <c r="AD146" s="150"/>
      <c r="AE146" s="150"/>
      <c r="AF146" s="150"/>
      <c r="AG146" s="150" t="s">
        <v>171</v>
      </c>
      <c r="AH146" s="150">
        <v>0</v>
      </c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3" x14ac:dyDescent="0.2">
      <c r="A147" s="157"/>
      <c r="B147" s="158"/>
      <c r="C147" s="189" t="s">
        <v>410</v>
      </c>
      <c r="D147" s="162"/>
      <c r="E147" s="163">
        <v>18.318629999999999</v>
      </c>
      <c r="F147" s="160"/>
      <c r="G147" s="160"/>
      <c r="H147" s="160"/>
      <c r="I147" s="160"/>
      <c r="J147" s="160"/>
      <c r="K147" s="160"/>
      <c r="L147" s="160"/>
      <c r="M147" s="160"/>
      <c r="N147" s="159"/>
      <c r="O147" s="159"/>
      <c r="P147" s="159"/>
      <c r="Q147" s="159"/>
      <c r="R147" s="160"/>
      <c r="S147" s="160"/>
      <c r="T147" s="160"/>
      <c r="U147" s="160"/>
      <c r="V147" s="160"/>
      <c r="W147" s="160"/>
      <c r="X147" s="160"/>
      <c r="Y147" s="160"/>
      <c r="Z147" s="150"/>
      <c r="AA147" s="150"/>
      <c r="AB147" s="150"/>
      <c r="AC147" s="150"/>
      <c r="AD147" s="150"/>
      <c r="AE147" s="150"/>
      <c r="AF147" s="150"/>
      <c r="AG147" s="150" t="s">
        <v>171</v>
      </c>
      <c r="AH147" s="150">
        <v>0</v>
      </c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3" x14ac:dyDescent="0.2">
      <c r="A148" s="157"/>
      <c r="B148" s="158"/>
      <c r="C148" s="189" t="s">
        <v>411</v>
      </c>
      <c r="D148" s="162"/>
      <c r="E148" s="163">
        <v>7.5790899999999999</v>
      </c>
      <c r="F148" s="160"/>
      <c r="G148" s="160"/>
      <c r="H148" s="160"/>
      <c r="I148" s="160"/>
      <c r="J148" s="160"/>
      <c r="K148" s="160"/>
      <c r="L148" s="160"/>
      <c r="M148" s="160"/>
      <c r="N148" s="159"/>
      <c r="O148" s="159"/>
      <c r="P148" s="159"/>
      <c r="Q148" s="159"/>
      <c r="R148" s="160"/>
      <c r="S148" s="160"/>
      <c r="T148" s="160"/>
      <c r="U148" s="160"/>
      <c r="V148" s="160"/>
      <c r="W148" s="160"/>
      <c r="X148" s="160"/>
      <c r="Y148" s="160"/>
      <c r="Z148" s="150"/>
      <c r="AA148" s="150"/>
      <c r="AB148" s="150"/>
      <c r="AC148" s="150"/>
      <c r="AD148" s="150"/>
      <c r="AE148" s="150"/>
      <c r="AF148" s="150"/>
      <c r="AG148" s="150" t="s">
        <v>171</v>
      </c>
      <c r="AH148" s="150">
        <v>0</v>
      </c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3" x14ac:dyDescent="0.2">
      <c r="A149" s="157"/>
      <c r="B149" s="158"/>
      <c r="C149" s="189" t="s">
        <v>412</v>
      </c>
      <c r="D149" s="162"/>
      <c r="E149" s="163">
        <v>5.6360200000000003</v>
      </c>
      <c r="F149" s="160"/>
      <c r="G149" s="160"/>
      <c r="H149" s="160"/>
      <c r="I149" s="160"/>
      <c r="J149" s="160"/>
      <c r="K149" s="160"/>
      <c r="L149" s="160"/>
      <c r="M149" s="160"/>
      <c r="N149" s="159"/>
      <c r="O149" s="159"/>
      <c r="P149" s="159"/>
      <c r="Q149" s="159"/>
      <c r="R149" s="160"/>
      <c r="S149" s="160"/>
      <c r="T149" s="160"/>
      <c r="U149" s="160"/>
      <c r="V149" s="160"/>
      <c r="W149" s="160"/>
      <c r="X149" s="160"/>
      <c r="Y149" s="160"/>
      <c r="Z149" s="150"/>
      <c r="AA149" s="150"/>
      <c r="AB149" s="150"/>
      <c r="AC149" s="150"/>
      <c r="AD149" s="150"/>
      <c r="AE149" s="150"/>
      <c r="AF149" s="150"/>
      <c r="AG149" s="150" t="s">
        <v>171</v>
      </c>
      <c r="AH149" s="150">
        <v>0</v>
      </c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ht="22.5" outlineLevel="3" x14ac:dyDescent="0.2">
      <c r="A150" s="157"/>
      <c r="B150" s="158"/>
      <c r="C150" s="189" t="s">
        <v>413</v>
      </c>
      <c r="D150" s="162"/>
      <c r="E150" s="163">
        <v>26.917169999999999</v>
      </c>
      <c r="F150" s="160"/>
      <c r="G150" s="160"/>
      <c r="H150" s="160"/>
      <c r="I150" s="160"/>
      <c r="J150" s="160"/>
      <c r="K150" s="160"/>
      <c r="L150" s="160"/>
      <c r="M150" s="160"/>
      <c r="N150" s="159"/>
      <c r="O150" s="159"/>
      <c r="P150" s="159"/>
      <c r="Q150" s="159"/>
      <c r="R150" s="160"/>
      <c r="S150" s="160"/>
      <c r="T150" s="160"/>
      <c r="U150" s="160"/>
      <c r="V150" s="160"/>
      <c r="W150" s="160"/>
      <c r="X150" s="160"/>
      <c r="Y150" s="160"/>
      <c r="Z150" s="150"/>
      <c r="AA150" s="150"/>
      <c r="AB150" s="150"/>
      <c r="AC150" s="150"/>
      <c r="AD150" s="150"/>
      <c r="AE150" s="150"/>
      <c r="AF150" s="150"/>
      <c r="AG150" s="150" t="s">
        <v>171</v>
      </c>
      <c r="AH150" s="150">
        <v>0</v>
      </c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ht="22.5" outlineLevel="3" x14ac:dyDescent="0.2">
      <c r="A151" s="157"/>
      <c r="B151" s="158"/>
      <c r="C151" s="189" t="s">
        <v>414</v>
      </c>
      <c r="D151" s="162"/>
      <c r="E151" s="163">
        <v>4.3542500000000004</v>
      </c>
      <c r="F151" s="160"/>
      <c r="G151" s="160"/>
      <c r="H151" s="160"/>
      <c r="I151" s="160"/>
      <c r="J151" s="160"/>
      <c r="K151" s="160"/>
      <c r="L151" s="160"/>
      <c r="M151" s="160"/>
      <c r="N151" s="159"/>
      <c r="O151" s="159"/>
      <c r="P151" s="159"/>
      <c r="Q151" s="159"/>
      <c r="R151" s="160"/>
      <c r="S151" s="160"/>
      <c r="T151" s="160"/>
      <c r="U151" s="160"/>
      <c r="V151" s="160"/>
      <c r="W151" s="160"/>
      <c r="X151" s="160"/>
      <c r="Y151" s="160"/>
      <c r="Z151" s="150"/>
      <c r="AA151" s="150"/>
      <c r="AB151" s="150"/>
      <c r="AC151" s="150"/>
      <c r="AD151" s="150"/>
      <c r="AE151" s="150"/>
      <c r="AF151" s="150"/>
      <c r="AG151" s="150" t="s">
        <v>171</v>
      </c>
      <c r="AH151" s="150">
        <v>0</v>
      </c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ht="22.5" outlineLevel="1" x14ac:dyDescent="0.2">
      <c r="A152" s="173">
        <v>64</v>
      </c>
      <c r="B152" s="174" t="s">
        <v>290</v>
      </c>
      <c r="C152" s="188" t="s">
        <v>291</v>
      </c>
      <c r="D152" s="175" t="s">
        <v>208</v>
      </c>
      <c r="E152" s="176">
        <v>130.26325</v>
      </c>
      <c r="F152" s="177"/>
      <c r="G152" s="178">
        <f>ROUND(E152*F152,2)</f>
        <v>0</v>
      </c>
      <c r="H152" s="161"/>
      <c r="I152" s="160">
        <f>ROUND(E152*H152,2)</f>
        <v>0</v>
      </c>
      <c r="J152" s="161"/>
      <c r="K152" s="160">
        <f>ROUND(E152*J152,2)</f>
        <v>0</v>
      </c>
      <c r="L152" s="160">
        <v>21</v>
      </c>
      <c r="M152" s="160">
        <f>G152*(1+L152/100)</f>
        <v>0</v>
      </c>
      <c r="N152" s="159">
        <v>5.1000000000000004E-4</v>
      </c>
      <c r="O152" s="159">
        <f>ROUND(E152*N152,2)</f>
        <v>7.0000000000000007E-2</v>
      </c>
      <c r="P152" s="159">
        <v>0</v>
      </c>
      <c r="Q152" s="159">
        <f>ROUND(E152*P152,2)</f>
        <v>0</v>
      </c>
      <c r="R152" s="160"/>
      <c r="S152" s="160" t="s">
        <v>148</v>
      </c>
      <c r="T152" s="160" t="s">
        <v>148</v>
      </c>
      <c r="U152" s="160">
        <v>0.27</v>
      </c>
      <c r="V152" s="160">
        <f>ROUND(E152*U152,2)</f>
        <v>35.17</v>
      </c>
      <c r="W152" s="160"/>
      <c r="X152" s="160" t="s">
        <v>209</v>
      </c>
      <c r="Y152" s="160" t="s">
        <v>151</v>
      </c>
      <c r="Z152" s="150"/>
      <c r="AA152" s="150"/>
      <c r="AB152" s="150"/>
      <c r="AC152" s="150"/>
      <c r="AD152" s="150"/>
      <c r="AE152" s="150"/>
      <c r="AF152" s="150"/>
      <c r="AG152" s="150" t="s">
        <v>292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2" x14ac:dyDescent="0.2">
      <c r="A153" s="157"/>
      <c r="B153" s="158"/>
      <c r="C153" s="269" t="s">
        <v>283</v>
      </c>
      <c r="D153" s="270"/>
      <c r="E153" s="270"/>
      <c r="F153" s="270"/>
      <c r="G153" s="270"/>
      <c r="H153" s="160"/>
      <c r="I153" s="160"/>
      <c r="J153" s="160"/>
      <c r="K153" s="160"/>
      <c r="L153" s="160"/>
      <c r="M153" s="160"/>
      <c r="N153" s="159"/>
      <c r="O153" s="159"/>
      <c r="P153" s="159"/>
      <c r="Q153" s="159"/>
      <c r="R153" s="160"/>
      <c r="S153" s="160"/>
      <c r="T153" s="160"/>
      <c r="U153" s="160"/>
      <c r="V153" s="160"/>
      <c r="W153" s="160"/>
      <c r="X153" s="160"/>
      <c r="Y153" s="160"/>
      <c r="Z153" s="150"/>
      <c r="AA153" s="150"/>
      <c r="AB153" s="150"/>
      <c r="AC153" s="150"/>
      <c r="AD153" s="150"/>
      <c r="AE153" s="150"/>
      <c r="AF153" s="150"/>
      <c r="AG153" s="150" t="s">
        <v>159</v>
      </c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2" x14ac:dyDescent="0.2">
      <c r="A154" s="157"/>
      <c r="B154" s="158"/>
      <c r="C154" s="189" t="s">
        <v>415</v>
      </c>
      <c r="D154" s="162"/>
      <c r="E154" s="163">
        <v>9.1616400000000002</v>
      </c>
      <c r="F154" s="160"/>
      <c r="G154" s="160"/>
      <c r="H154" s="160"/>
      <c r="I154" s="160"/>
      <c r="J154" s="160"/>
      <c r="K154" s="160"/>
      <c r="L154" s="160"/>
      <c r="M154" s="160"/>
      <c r="N154" s="159"/>
      <c r="O154" s="159"/>
      <c r="P154" s="159"/>
      <c r="Q154" s="159"/>
      <c r="R154" s="160"/>
      <c r="S154" s="160"/>
      <c r="T154" s="160"/>
      <c r="U154" s="160"/>
      <c r="V154" s="160"/>
      <c r="W154" s="160"/>
      <c r="X154" s="160"/>
      <c r="Y154" s="160"/>
      <c r="Z154" s="150"/>
      <c r="AA154" s="150"/>
      <c r="AB154" s="150"/>
      <c r="AC154" s="150"/>
      <c r="AD154" s="150"/>
      <c r="AE154" s="150"/>
      <c r="AF154" s="150"/>
      <c r="AG154" s="150" t="s">
        <v>171</v>
      </c>
      <c r="AH154" s="150">
        <v>0</v>
      </c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3" x14ac:dyDescent="0.2">
      <c r="A155" s="157"/>
      <c r="B155" s="158"/>
      <c r="C155" s="189" t="s">
        <v>416</v>
      </c>
      <c r="D155" s="162"/>
      <c r="E155" s="163">
        <v>21.539390000000001</v>
      </c>
      <c r="F155" s="160"/>
      <c r="G155" s="160"/>
      <c r="H155" s="160"/>
      <c r="I155" s="160"/>
      <c r="J155" s="160"/>
      <c r="K155" s="160"/>
      <c r="L155" s="160"/>
      <c r="M155" s="160"/>
      <c r="N155" s="159"/>
      <c r="O155" s="159"/>
      <c r="P155" s="159"/>
      <c r="Q155" s="159"/>
      <c r="R155" s="160"/>
      <c r="S155" s="160"/>
      <c r="T155" s="160"/>
      <c r="U155" s="160"/>
      <c r="V155" s="160"/>
      <c r="W155" s="160"/>
      <c r="X155" s="160"/>
      <c r="Y155" s="160"/>
      <c r="Z155" s="150"/>
      <c r="AA155" s="150"/>
      <c r="AB155" s="150"/>
      <c r="AC155" s="150"/>
      <c r="AD155" s="150"/>
      <c r="AE155" s="150"/>
      <c r="AF155" s="150"/>
      <c r="AG155" s="150" t="s">
        <v>171</v>
      </c>
      <c r="AH155" s="150">
        <v>0</v>
      </c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3" x14ac:dyDescent="0.2">
      <c r="A156" s="157"/>
      <c r="B156" s="158"/>
      <c r="C156" s="189" t="s">
        <v>417</v>
      </c>
      <c r="D156" s="162"/>
      <c r="E156" s="163">
        <v>53.438490000000002</v>
      </c>
      <c r="F156" s="160"/>
      <c r="G156" s="160"/>
      <c r="H156" s="160"/>
      <c r="I156" s="160"/>
      <c r="J156" s="160"/>
      <c r="K156" s="160"/>
      <c r="L156" s="160"/>
      <c r="M156" s="160"/>
      <c r="N156" s="159"/>
      <c r="O156" s="159"/>
      <c r="P156" s="159"/>
      <c r="Q156" s="159"/>
      <c r="R156" s="160"/>
      <c r="S156" s="160"/>
      <c r="T156" s="160"/>
      <c r="U156" s="160"/>
      <c r="V156" s="160"/>
      <c r="W156" s="160"/>
      <c r="X156" s="160"/>
      <c r="Y156" s="160"/>
      <c r="Z156" s="150"/>
      <c r="AA156" s="150"/>
      <c r="AB156" s="150"/>
      <c r="AC156" s="150"/>
      <c r="AD156" s="150"/>
      <c r="AE156" s="150"/>
      <c r="AF156" s="150"/>
      <c r="AG156" s="150" t="s">
        <v>171</v>
      </c>
      <c r="AH156" s="150">
        <v>0</v>
      </c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3" x14ac:dyDescent="0.2">
      <c r="A157" s="157"/>
      <c r="B157" s="158"/>
      <c r="C157" s="189" t="s">
        <v>418</v>
      </c>
      <c r="D157" s="162"/>
      <c r="E157" s="163">
        <v>15.812519999999999</v>
      </c>
      <c r="F157" s="160"/>
      <c r="G157" s="160"/>
      <c r="H157" s="160"/>
      <c r="I157" s="160"/>
      <c r="J157" s="160"/>
      <c r="K157" s="160"/>
      <c r="L157" s="160"/>
      <c r="M157" s="160"/>
      <c r="N157" s="159"/>
      <c r="O157" s="159"/>
      <c r="P157" s="159"/>
      <c r="Q157" s="159"/>
      <c r="R157" s="160"/>
      <c r="S157" s="160"/>
      <c r="T157" s="160"/>
      <c r="U157" s="160"/>
      <c r="V157" s="160"/>
      <c r="W157" s="160"/>
      <c r="X157" s="160"/>
      <c r="Y157" s="160"/>
      <c r="Z157" s="150"/>
      <c r="AA157" s="150"/>
      <c r="AB157" s="150"/>
      <c r="AC157" s="150"/>
      <c r="AD157" s="150"/>
      <c r="AE157" s="150"/>
      <c r="AF157" s="150"/>
      <c r="AG157" s="150" t="s">
        <v>171</v>
      </c>
      <c r="AH157" s="150">
        <v>0</v>
      </c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3" x14ac:dyDescent="0.2">
      <c r="A158" s="157"/>
      <c r="B158" s="158"/>
      <c r="C158" s="189" t="s">
        <v>419</v>
      </c>
      <c r="D158" s="162"/>
      <c r="E158" s="163">
        <v>17.68937</v>
      </c>
      <c r="F158" s="160"/>
      <c r="G158" s="160"/>
      <c r="H158" s="160"/>
      <c r="I158" s="160"/>
      <c r="J158" s="160"/>
      <c r="K158" s="160"/>
      <c r="L158" s="160"/>
      <c r="M158" s="160"/>
      <c r="N158" s="159"/>
      <c r="O158" s="159"/>
      <c r="P158" s="159"/>
      <c r="Q158" s="159"/>
      <c r="R158" s="160"/>
      <c r="S158" s="160"/>
      <c r="T158" s="160"/>
      <c r="U158" s="160"/>
      <c r="V158" s="160"/>
      <c r="W158" s="160"/>
      <c r="X158" s="160"/>
      <c r="Y158" s="160"/>
      <c r="Z158" s="150"/>
      <c r="AA158" s="150"/>
      <c r="AB158" s="150"/>
      <c r="AC158" s="150"/>
      <c r="AD158" s="150"/>
      <c r="AE158" s="150"/>
      <c r="AF158" s="150"/>
      <c r="AG158" s="150" t="s">
        <v>171</v>
      </c>
      <c r="AH158" s="150">
        <v>0</v>
      </c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3" x14ac:dyDescent="0.2">
      <c r="A159" s="157"/>
      <c r="B159" s="158"/>
      <c r="C159" s="189" t="s">
        <v>420</v>
      </c>
      <c r="D159" s="162"/>
      <c r="E159" s="163">
        <v>9.1508900000000004</v>
      </c>
      <c r="F159" s="160"/>
      <c r="G159" s="160"/>
      <c r="H159" s="160"/>
      <c r="I159" s="160"/>
      <c r="J159" s="160"/>
      <c r="K159" s="160"/>
      <c r="L159" s="160"/>
      <c r="M159" s="160"/>
      <c r="N159" s="159"/>
      <c r="O159" s="159"/>
      <c r="P159" s="159"/>
      <c r="Q159" s="159"/>
      <c r="R159" s="160"/>
      <c r="S159" s="160"/>
      <c r="T159" s="160"/>
      <c r="U159" s="160"/>
      <c r="V159" s="160"/>
      <c r="W159" s="160"/>
      <c r="X159" s="160"/>
      <c r="Y159" s="160"/>
      <c r="Z159" s="150"/>
      <c r="AA159" s="150"/>
      <c r="AB159" s="150"/>
      <c r="AC159" s="150"/>
      <c r="AD159" s="150"/>
      <c r="AE159" s="150"/>
      <c r="AF159" s="150"/>
      <c r="AG159" s="150" t="s">
        <v>171</v>
      </c>
      <c r="AH159" s="150">
        <v>0</v>
      </c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3" x14ac:dyDescent="0.2">
      <c r="A160" s="157"/>
      <c r="B160" s="158"/>
      <c r="C160" s="189" t="s">
        <v>421</v>
      </c>
      <c r="D160" s="162"/>
      <c r="E160" s="163">
        <v>1.58789</v>
      </c>
      <c r="F160" s="160"/>
      <c r="G160" s="160"/>
      <c r="H160" s="160"/>
      <c r="I160" s="160"/>
      <c r="J160" s="160"/>
      <c r="K160" s="160"/>
      <c r="L160" s="160"/>
      <c r="M160" s="160"/>
      <c r="N160" s="159"/>
      <c r="O160" s="159"/>
      <c r="P160" s="159"/>
      <c r="Q160" s="159"/>
      <c r="R160" s="160"/>
      <c r="S160" s="160"/>
      <c r="T160" s="160"/>
      <c r="U160" s="160"/>
      <c r="V160" s="160"/>
      <c r="W160" s="160"/>
      <c r="X160" s="160"/>
      <c r="Y160" s="160"/>
      <c r="Z160" s="150"/>
      <c r="AA160" s="150"/>
      <c r="AB160" s="150"/>
      <c r="AC160" s="150"/>
      <c r="AD160" s="150"/>
      <c r="AE160" s="150"/>
      <c r="AF160" s="150"/>
      <c r="AG160" s="150" t="s">
        <v>171</v>
      </c>
      <c r="AH160" s="150">
        <v>0</v>
      </c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3" x14ac:dyDescent="0.2">
      <c r="A161" s="157"/>
      <c r="B161" s="158"/>
      <c r="C161" s="189" t="s">
        <v>422</v>
      </c>
      <c r="D161" s="162"/>
      <c r="E161" s="163">
        <v>1.88307</v>
      </c>
      <c r="F161" s="160"/>
      <c r="G161" s="160"/>
      <c r="H161" s="160"/>
      <c r="I161" s="160"/>
      <c r="J161" s="160"/>
      <c r="K161" s="160"/>
      <c r="L161" s="160"/>
      <c r="M161" s="160"/>
      <c r="N161" s="159"/>
      <c r="O161" s="159"/>
      <c r="P161" s="159"/>
      <c r="Q161" s="159"/>
      <c r="R161" s="160"/>
      <c r="S161" s="160"/>
      <c r="T161" s="160"/>
      <c r="U161" s="160"/>
      <c r="V161" s="160"/>
      <c r="W161" s="160"/>
      <c r="X161" s="160"/>
      <c r="Y161" s="160"/>
      <c r="Z161" s="150"/>
      <c r="AA161" s="150"/>
      <c r="AB161" s="150"/>
      <c r="AC161" s="150"/>
      <c r="AD161" s="150"/>
      <c r="AE161" s="150"/>
      <c r="AF161" s="150"/>
      <c r="AG161" s="150" t="s">
        <v>171</v>
      </c>
      <c r="AH161" s="150">
        <v>0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ht="33.75" outlineLevel="1" x14ac:dyDescent="0.2">
      <c r="A162" s="173">
        <v>65</v>
      </c>
      <c r="B162" s="174" t="s">
        <v>423</v>
      </c>
      <c r="C162" s="188" t="s">
        <v>424</v>
      </c>
      <c r="D162" s="175" t="s">
        <v>223</v>
      </c>
      <c r="E162" s="176">
        <v>4.4400000000000004</v>
      </c>
      <c r="F162" s="177"/>
      <c r="G162" s="178">
        <f>ROUND(E162*F162,2)</f>
        <v>0</v>
      </c>
      <c r="H162" s="161"/>
      <c r="I162" s="160">
        <f>ROUND(E162*H162,2)</f>
        <v>0</v>
      </c>
      <c r="J162" s="161"/>
      <c r="K162" s="160">
        <f>ROUND(E162*J162,2)</f>
        <v>0</v>
      </c>
      <c r="L162" s="160">
        <v>21</v>
      </c>
      <c r="M162" s="160">
        <f>G162*(1+L162/100)</f>
        <v>0</v>
      </c>
      <c r="N162" s="159">
        <v>7.3999999999999999E-4</v>
      </c>
      <c r="O162" s="159">
        <f>ROUND(E162*N162,2)</f>
        <v>0</v>
      </c>
      <c r="P162" s="159">
        <v>0</v>
      </c>
      <c r="Q162" s="159">
        <f>ROUND(E162*P162,2)</f>
        <v>0</v>
      </c>
      <c r="R162" s="160"/>
      <c r="S162" s="160" t="s">
        <v>155</v>
      </c>
      <c r="T162" s="160" t="s">
        <v>149</v>
      </c>
      <c r="U162" s="160">
        <v>0</v>
      </c>
      <c r="V162" s="160">
        <f>ROUND(E162*U162,2)</f>
        <v>0</v>
      </c>
      <c r="W162" s="160"/>
      <c r="X162" s="160" t="s">
        <v>230</v>
      </c>
      <c r="Y162" s="160" t="s">
        <v>151</v>
      </c>
      <c r="Z162" s="150"/>
      <c r="AA162" s="150"/>
      <c r="AB162" s="150"/>
      <c r="AC162" s="150"/>
      <c r="AD162" s="150"/>
      <c r="AE162" s="150"/>
      <c r="AF162" s="150"/>
      <c r="AG162" s="150" t="s">
        <v>425</v>
      </c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2" x14ac:dyDescent="0.2">
      <c r="A163" s="157"/>
      <c r="B163" s="158"/>
      <c r="C163" s="189" t="s">
        <v>426</v>
      </c>
      <c r="D163" s="162"/>
      <c r="E163" s="163">
        <v>4.4400000000000004</v>
      </c>
      <c r="F163" s="160"/>
      <c r="G163" s="160"/>
      <c r="H163" s="160"/>
      <c r="I163" s="160"/>
      <c r="J163" s="160"/>
      <c r="K163" s="160"/>
      <c r="L163" s="160"/>
      <c r="M163" s="160"/>
      <c r="N163" s="159"/>
      <c r="O163" s="159"/>
      <c r="P163" s="159"/>
      <c r="Q163" s="159"/>
      <c r="R163" s="160"/>
      <c r="S163" s="160"/>
      <c r="T163" s="160"/>
      <c r="U163" s="160"/>
      <c r="V163" s="160"/>
      <c r="W163" s="160"/>
      <c r="X163" s="160"/>
      <c r="Y163" s="160"/>
      <c r="Z163" s="150"/>
      <c r="AA163" s="150"/>
      <c r="AB163" s="150"/>
      <c r="AC163" s="150"/>
      <c r="AD163" s="150"/>
      <c r="AE163" s="150"/>
      <c r="AF163" s="150"/>
      <c r="AG163" s="150" t="s">
        <v>171</v>
      </c>
      <c r="AH163" s="150">
        <v>0</v>
      </c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ht="33.75" outlineLevel="1" x14ac:dyDescent="0.2">
      <c r="A164" s="173">
        <v>66</v>
      </c>
      <c r="B164" s="174" t="s">
        <v>427</v>
      </c>
      <c r="C164" s="188" t="s">
        <v>428</v>
      </c>
      <c r="D164" s="175" t="s">
        <v>223</v>
      </c>
      <c r="E164" s="176">
        <v>3.12</v>
      </c>
      <c r="F164" s="177"/>
      <c r="G164" s="178">
        <f>ROUND(E164*F164,2)</f>
        <v>0</v>
      </c>
      <c r="H164" s="161"/>
      <c r="I164" s="160">
        <f>ROUND(E164*H164,2)</f>
        <v>0</v>
      </c>
      <c r="J164" s="161"/>
      <c r="K164" s="160">
        <f>ROUND(E164*J164,2)</f>
        <v>0</v>
      </c>
      <c r="L164" s="160">
        <v>21</v>
      </c>
      <c r="M164" s="160">
        <f>G164*(1+L164/100)</f>
        <v>0</v>
      </c>
      <c r="N164" s="159">
        <v>7.3999999999999999E-4</v>
      </c>
      <c r="O164" s="159">
        <f>ROUND(E164*N164,2)</f>
        <v>0</v>
      </c>
      <c r="P164" s="159">
        <v>0</v>
      </c>
      <c r="Q164" s="159">
        <f>ROUND(E164*P164,2)</f>
        <v>0</v>
      </c>
      <c r="R164" s="160"/>
      <c r="S164" s="160" t="s">
        <v>155</v>
      </c>
      <c r="T164" s="160" t="s">
        <v>149</v>
      </c>
      <c r="U164" s="160">
        <v>0</v>
      </c>
      <c r="V164" s="160">
        <f>ROUND(E164*U164,2)</f>
        <v>0</v>
      </c>
      <c r="W164" s="160"/>
      <c r="X164" s="160" t="s">
        <v>230</v>
      </c>
      <c r="Y164" s="160" t="s">
        <v>151</v>
      </c>
      <c r="Z164" s="150"/>
      <c r="AA164" s="150"/>
      <c r="AB164" s="150"/>
      <c r="AC164" s="150"/>
      <c r="AD164" s="150"/>
      <c r="AE164" s="150"/>
      <c r="AF164" s="150"/>
      <c r="AG164" s="150" t="s">
        <v>425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2" x14ac:dyDescent="0.2">
      <c r="A165" s="157"/>
      <c r="B165" s="158"/>
      <c r="C165" s="189" t="s">
        <v>429</v>
      </c>
      <c r="D165" s="162"/>
      <c r="E165" s="163">
        <v>3.12</v>
      </c>
      <c r="F165" s="160"/>
      <c r="G165" s="160"/>
      <c r="H165" s="160"/>
      <c r="I165" s="160"/>
      <c r="J165" s="160"/>
      <c r="K165" s="160"/>
      <c r="L165" s="160"/>
      <c r="M165" s="160"/>
      <c r="N165" s="159"/>
      <c r="O165" s="159"/>
      <c r="P165" s="159"/>
      <c r="Q165" s="159"/>
      <c r="R165" s="160"/>
      <c r="S165" s="160"/>
      <c r="T165" s="160"/>
      <c r="U165" s="160"/>
      <c r="V165" s="160"/>
      <c r="W165" s="160"/>
      <c r="X165" s="160"/>
      <c r="Y165" s="160"/>
      <c r="Z165" s="150"/>
      <c r="AA165" s="150"/>
      <c r="AB165" s="150"/>
      <c r="AC165" s="150"/>
      <c r="AD165" s="150"/>
      <c r="AE165" s="150"/>
      <c r="AF165" s="150"/>
      <c r="AG165" s="150" t="s">
        <v>171</v>
      </c>
      <c r="AH165" s="150">
        <v>0</v>
      </c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ht="33.75" outlineLevel="1" x14ac:dyDescent="0.2">
      <c r="A166" s="173">
        <v>67</v>
      </c>
      <c r="B166" s="174" t="s">
        <v>430</v>
      </c>
      <c r="C166" s="188" t="s">
        <v>431</v>
      </c>
      <c r="D166" s="175" t="s">
        <v>223</v>
      </c>
      <c r="E166" s="176">
        <v>22.584</v>
      </c>
      <c r="F166" s="177"/>
      <c r="G166" s="178">
        <f>ROUND(E166*F166,2)</f>
        <v>0</v>
      </c>
      <c r="H166" s="161"/>
      <c r="I166" s="160">
        <f>ROUND(E166*H166,2)</f>
        <v>0</v>
      </c>
      <c r="J166" s="161"/>
      <c r="K166" s="160">
        <f>ROUND(E166*J166,2)</f>
        <v>0</v>
      </c>
      <c r="L166" s="160">
        <v>21</v>
      </c>
      <c r="M166" s="160">
        <f>G166*(1+L166/100)</f>
        <v>0</v>
      </c>
      <c r="N166" s="159">
        <v>8.0000000000000004E-4</v>
      </c>
      <c r="O166" s="159">
        <f>ROUND(E166*N166,2)</f>
        <v>0.02</v>
      </c>
      <c r="P166" s="159">
        <v>0</v>
      </c>
      <c r="Q166" s="159">
        <f>ROUND(E166*P166,2)</f>
        <v>0</v>
      </c>
      <c r="R166" s="160"/>
      <c r="S166" s="160" t="s">
        <v>155</v>
      </c>
      <c r="T166" s="160" t="s">
        <v>149</v>
      </c>
      <c r="U166" s="160">
        <v>0</v>
      </c>
      <c r="V166" s="160">
        <f>ROUND(E166*U166,2)</f>
        <v>0</v>
      </c>
      <c r="W166" s="160"/>
      <c r="X166" s="160" t="s">
        <v>230</v>
      </c>
      <c r="Y166" s="160" t="s">
        <v>151</v>
      </c>
      <c r="Z166" s="150"/>
      <c r="AA166" s="150"/>
      <c r="AB166" s="150"/>
      <c r="AC166" s="150"/>
      <c r="AD166" s="150"/>
      <c r="AE166" s="150"/>
      <c r="AF166" s="150"/>
      <c r="AG166" s="150" t="s">
        <v>425</v>
      </c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2" x14ac:dyDescent="0.2">
      <c r="A167" s="157"/>
      <c r="B167" s="158"/>
      <c r="C167" s="189" t="s">
        <v>432</v>
      </c>
      <c r="D167" s="162"/>
      <c r="E167" s="163">
        <v>22.584</v>
      </c>
      <c r="F167" s="160"/>
      <c r="G167" s="160"/>
      <c r="H167" s="160"/>
      <c r="I167" s="160"/>
      <c r="J167" s="160"/>
      <c r="K167" s="160"/>
      <c r="L167" s="160"/>
      <c r="M167" s="160"/>
      <c r="N167" s="159"/>
      <c r="O167" s="159"/>
      <c r="P167" s="159"/>
      <c r="Q167" s="159"/>
      <c r="R167" s="160"/>
      <c r="S167" s="160"/>
      <c r="T167" s="160"/>
      <c r="U167" s="160"/>
      <c r="V167" s="160"/>
      <c r="W167" s="160"/>
      <c r="X167" s="160"/>
      <c r="Y167" s="160"/>
      <c r="Z167" s="150"/>
      <c r="AA167" s="150"/>
      <c r="AB167" s="150"/>
      <c r="AC167" s="150"/>
      <c r="AD167" s="150"/>
      <c r="AE167" s="150"/>
      <c r="AF167" s="150"/>
      <c r="AG167" s="150" t="s">
        <v>171</v>
      </c>
      <c r="AH167" s="150">
        <v>0</v>
      </c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ht="33.75" outlineLevel="1" x14ac:dyDescent="0.2">
      <c r="A168" s="173">
        <v>68</v>
      </c>
      <c r="B168" s="174" t="s">
        <v>433</v>
      </c>
      <c r="C168" s="188" t="s">
        <v>434</v>
      </c>
      <c r="D168" s="175" t="s">
        <v>223</v>
      </c>
      <c r="E168" s="176">
        <v>41.1</v>
      </c>
      <c r="F168" s="177"/>
      <c r="G168" s="178">
        <f>ROUND(E168*F168,2)</f>
        <v>0</v>
      </c>
      <c r="H168" s="161"/>
      <c r="I168" s="160">
        <f>ROUND(E168*H168,2)</f>
        <v>0</v>
      </c>
      <c r="J168" s="161"/>
      <c r="K168" s="160">
        <f>ROUND(E168*J168,2)</f>
        <v>0</v>
      </c>
      <c r="L168" s="160">
        <v>21</v>
      </c>
      <c r="M168" s="160">
        <f>G168*(1+L168/100)</f>
        <v>0</v>
      </c>
      <c r="N168" s="159">
        <v>8.9999999999999998E-4</v>
      </c>
      <c r="O168" s="159">
        <f>ROUND(E168*N168,2)</f>
        <v>0.04</v>
      </c>
      <c r="P168" s="159">
        <v>0</v>
      </c>
      <c r="Q168" s="159">
        <f>ROUND(E168*P168,2)</f>
        <v>0</v>
      </c>
      <c r="R168" s="160"/>
      <c r="S168" s="160" t="s">
        <v>155</v>
      </c>
      <c r="T168" s="160" t="s">
        <v>149</v>
      </c>
      <c r="U168" s="160">
        <v>0</v>
      </c>
      <c r="V168" s="160">
        <f>ROUND(E168*U168,2)</f>
        <v>0</v>
      </c>
      <c r="W168" s="160"/>
      <c r="X168" s="160" t="s">
        <v>230</v>
      </c>
      <c r="Y168" s="160" t="s">
        <v>151</v>
      </c>
      <c r="Z168" s="150"/>
      <c r="AA168" s="150"/>
      <c r="AB168" s="150"/>
      <c r="AC168" s="150"/>
      <c r="AD168" s="150"/>
      <c r="AE168" s="150"/>
      <c r="AF168" s="150"/>
      <c r="AG168" s="150" t="s">
        <v>425</v>
      </c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2" x14ac:dyDescent="0.2">
      <c r="A169" s="157"/>
      <c r="B169" s="158"/>
      <c r="C169" s="189" t="s">
        <v>435</v>
      </c>
      <c r="D169" s="162"/>
      <c r="E169" s="163">
        <v>19.5</v>
      </c>
      <c r="F169" s="160"/>
      <c r="G169" s="160"/>
      <c r="H169" s="160"/>
      <c r="I169" s="160"/>
      <c r="J169" s="160"/>
      <c r="K169" s="160"/>
      <c r="L169" s="160"/>
      <c r="M169" s="160"/>
      <c r="N169" s="159"/>
      <c r="O169" s="159"/>
      <c r="P169" s="159"/>
      <c r="Q169" s="159"/>
      <c r="R169" s="160"/>
      <c r="S169" s="160"/>
      <c r="T169" s="160"/>
      <c r="U169" s="160"/>
      <c r="V169" s="160"/>
      <c r="W169" s="160"/>
      <c r="X169" s="160"/>
      <c r="Y169" s="160"/>
      <c r="Z169" s="150"/>
      <c r="AA169" s="150"/>
      <c r="AB169" s="150"/>
      <c r="AC169" s="150"/>
      <c r="AD169" s="150"/>
      <c r="AE169" s="150"/>
      <c r="AF169" s="150"/>
      <c r="AG169" s="150" t="s">
        <v>171</v>
      </c>
      <c r="AH169" s="150">
        <v>0</v>
      </c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ht="22.5" outlineLevel="3" x14ac:dyDescent="0.2">
      <c r="A170" s="157"/>
      <c r="B170" s="158"/>
      <c r="C170" s="189" t="s">
        <v>436</v>
      </c>
      <c r="D170" s="162"/>
      <c r="E170" s="163">
        <v>21.6</v>
      </c>
      <c r="F170" s="160"/>
      <c r="G170" s="160"/>
      <c r="H170" s="160"/>
      <c r="I170" s="160"/>
      <c r="J170" s="160"/>
      <c r="K170" s="160"/>
      <c r="L170" s="160"/>
      <c r="M170" s="160"/>
      <c r="N170" s="159"/>
      <c r="O170" s="159"/>
      <c r="P170" s="159"/>
      <c r="Q170" s="159"/>
      <c r="R170" s="160"/>
      <c r="S170" s="160"/>
      <c r="T170" s="160"/>
      <c r="U170" s="160"/>
      <c r="V170" s="160"/>
      <c r="W170" s="160"/>
      <c r="X170" s="160"/>
      <c r="Y170" s="160"/>
      <c r="Z170" s="150"/>
      <c r="AA170" s="150"/>
      <c r="AB170" s="150"/>
      <c r="AC170" s="150"/>
      <c r="AD170" s="150"/>
      <c r="AE170" s="150"/>
      <c r="AF170" s="150"/>
      <c r="AG170" s="150" t="s">
        <v>171</v>
      </c>
      <c r="AH170" s="150">
        <v>0</v>
      </c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ht="33.75" outlineLevel="1" x14ac:dyDescent="0.2">
      <c r="A171" s="173">
        <v>69</v>
      </c>
      <c r="B171" s="174" t="s">
        <v>437</v>
      </c>
      <c r="C171" s="188" t="s">
        <v>438</v>
      </c>
      <c r="D171" s="175" t="s">
        <v>223</v>
      </c>
      <c r="E171" s="176">
        <v>25.68</v>
      </c>
      <c r="F171" s="177"/>
      <c r="G171" s="178">
        <f>ROUND(E171*F171,2)</f>
        <v>0</v>
      </c>
      <c r="H171" s="161"/>
      <c r="I171" s="160">
        <f>ROUND(E171*H171,2)</f>
        <v>0</v>
      </c>
      <c r="J171" s="161"/>
      <c r="K171" s="160">
        <f>ROUND(E171*J171,2)</f>
        <v>0</v>
      </c>
      <c r="L171" s="160">
        <v>21</v>
      </c>
      <c r="M171" s="160">
        <f>G171*(1+L171/100)</f>
        <v>0</v>
      </c>
      <c r="N171" s="159">
        <v>1.41E-3</v>
      </c>
      <c r="O171" s="159">
        <f>ROUND(E171*N171,2)</f>
        <v>0.04</v>
      </c>
      <c r="P171" s="159">
        <v>0</v>
      </c>
      <c r="Q171" s="159">
        <f>ROUND(E171*P171,2)</f>
        <v>0</v>
      </c>
      <c r="R171" s="160"/>
      <c r="S171" s="160" t="s">
        <v>155</v>
      </c>
      <c r="T171" s="160" t="s">
        <v>149</v>
      </c>
      <c r="U171" s="160">
        <v>0</v>
      </c>
      <c r="V171" s="160">
        <f>ROUND(E171*U171,2)</f>
        <v>0</v>
      </c>
      <c r="W171" s="160"/>
      <c r="X171" s="160" t="s">
        <v>230</v>
      </c>
      <c r="Y171" s="160" t="s">
        <v>151</v>
      </c>
      <c r="Z171" s="150"/>
      <c r="AA171" s="150"/>
      <c r="AB171" s="150"/>
      <c r="AC171" s="150"/>
      <c r="AD171" s="150"/>
      <c r="AE171" s="150"/>
      <c r="AF171" s="150"/>
      <c r="AG171" s="150" t="s">
        <v>425</v>
      </c>
      <c r="AH171" s="150"/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2" x14ac:dyDescent="0.2">
      <c r="A172" s="157"/>
      <c r="B172" s="158"/>
      <c r="C172" s="189" t="s">
        <v>439</v>
      </c>
      <c r="D172" s="162"/>
      <c r="E172" s="163">
        <v>25.68</v>
      </c>
      <c r="F172" s="160"/>
      <c r="G172" s="160"/>
      <c r="H172" s="160"/>
      <c r="I172" s="160"/>
      <c r="J172" s="160"/>
      <c r="K172" s="160"/>
      <c r="L172" s="160"/>
      <c r="M172" s="160"/>
      <c r="N172" s="159"/>
      <c r="O172" s="159"/>
      <c r="P172" s="159"/>
      <c r="Q172" s="159"/>
      <c r="R172" s="160"/>
      <c r="S172" s="160"/>
      <c r="T172" s="160"/>
      <c r="U172" s="160"/>
      <c r="V172" s="160"/>
      <c r="W172" s="160"/>
      <c r="X172" s="160"/>
      <c r="Y172" s="160"/>
      <c r="Z172" s="150"/>
      <c r="AA172" s="150"/>
      <c r="AB172" s="150"/>
      <c r="AC172" s="150"/>
      <c r="AD172" s="150"/>
      <c r="AE172" s="150"/>
      <c r="AF172" s="150"/>
      <c r="AG172" s="150" t="s">
        <v>171</v>
      </c>
      <c r="AH172" s="150">
        <v>0</v>
      </c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ht="33.75" outlineLevel="1" x14ac:dyDescent="0.2">
      <c r="A173" s="173">
        <v>70</v>
      </c>
      <c r="B173" s="174" t="s">
        <v>440</v>
      </c>
      <c r="C173" s="188" t="s">
        <v>441</v>
      </c>
      <c r="D173" s="175" t="s">
        <v>223</v>
      </c>
      <c r="E173" s="176">
        <v>90</v>
      </c>
      <c r="F173" s="177"/>
      <c r="G173" s="178">
        <f>ROUND(E173*F173,2)</f>
        <v>0</v>
      </c>
      <c r="H173" s="161"/>
      <c r="I173" s="160">
        <f>ROUND(E173*H173,2)</f>
        <v>0</v>
      </c>
      <c r="J173" s="161"/>
      <c r="K173" s="160">
        <f>ROUND(E173*J173,2)</f>
        <v>0</v>
      </c>
      <c r="L173" s="160">
        <v>21</v>
      </c>
      <c r="M173" s="160">
        <f>G173*(1+L173/100)</f>
        <v>0</v>
      </c>
      <c r="N173" s="159">
        <v>2.1700000000000001E-3</v>
      </c>
      <c r="O173" s="159">
        <f>ROUND(E173*N173,2)</f>
        <v>0.2</v>
      </c>
      <c r="P173" s="159">
        <v>0</v>
      </c>
      <c r="Q173" s="159">
        <f>ROUND(E173*P173,2)</f>
        <v>0</v>
      </c>
      <c r="R173" s="160"/>
      <c r="S173" s="160" t="s">
        <v>155</v>
      </c>
      <c r="T173" s="160" t="s">
        <v>149</v>
      </c>
      <c r="U173" s="160">
        <v>0</v>
      </c>
      <c r="V173" s="160">
        <f>ROUND(E173*U173,2)</f>
        <v>0</v>
      </c>
      <c r="W173" s="160"/>
      <c r="X173" s="160" t="s">
        <v>230</v>
      </c>
      <c r="Y173" s="160" t="s">
        <v>151</v>
      </c>
      <c r="Z173" s="150"/>
      <c r="AA173" s="150"/>
      <c r="AB173" s="150"/>
      <c r="AC173" s="150"/>
      <c r="AD173" s="150"/>
      <c r="AE173" s="150"/>
      <c r="AF173" s="150"/>
      <c r="AG173" s="150" t="s">
        <v>425</v>
      </c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2" x14ac:dyDescent="0.2">
      <c r="A174" s="157"/>
      <c r="B174" s="158"/>
      <c r="C174" s="189" t="s">
        <v>442</v>
      </c>
      <c r="D174" s="162"/>
      <c r="E174" s="163">
        <v>3.6</v>
      </c>
      <c r="F174" s="160"/>
      <c r="G174" s="160"/>
      <c r="H174" s="160"/>
      <c r="I174" s="160"/>
      <c r="J174" s="160"/>
      <c r="K174" s="160"/>
      <c r="L174" s="160"/>
      <c r="M174" s="160"/>
      <c r="N174" s="159"/>
      <c r="O174" s="159"/>
      <c r="P174" s="159"/>
      <c r="Q174" s="159"/>
      <c r="R174" s="160"/>
      <c r="S174" s="160"/>
      <c r="T174" s="160"/>
      <c r="U174" s="160"/>
      <c r="V174" s="160"/>
      <c r="W174" s="160"/>
      <c r="X174" s="160"/>
      <c r="Y174" s="160"/>
      <c r="Z174" s="150"/>
      <c r="AA174" s="150"/>
      <c r="AB174" s="150"/>
      <c r="AC174" s="150"/>
      <c r="AD174" s="150"/>
      <c r="AE174" s="150"/>
      <c r="AF174" s="150"/>
      <c r="AG174" s="150" t="s">
        <v>171</v>
      </c>
      <c r="AH174" s="150">
        <v>0</v>
      </c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ht="22.5" outlineLevel="3" x14ac:dyDescent="0.2">
      <c r="A175" s="157"/>
      <c r="B175" s="158"/>
      <c r="C175" s="189" t="s">
        <v>443</v>
      </c>
      <c r="D175" s="162"/>
      <c r="E175" s="163">
        <v>86.4</v>
      </c>
      <c r="F175" s="160"/>
      <c r="G175" s="160"/>
      <c r="H175" s="160"/>
      <c r="I175" s="160"/>
      <c r="J175" s="160"/>
      <c r="K175" s="160"/>
      <c r="L175" s="160"/>
      <c r="M175" s="160"/>
      <c r="N175" s="159"/>
      <c r="O175" s="159"/>
      <c r="P175" s="159"/>
      <c r="Q175" s="159"/>
      <c r="R175" s="160"/>
      <c r="S175" s="160"/>
      <c r="T175" s="160"/>
      <c r="U175" s="160"/>
      <c r="V175" s="160"/>
      <c r="W175" s="160"/>
      <c r="X175" s="160"/>
      <c r="Y175" s="160"/>
      <c r="Z175" s="150"/>
      <c r="AA175" s="150"/>
      <c r="AB175" s="150"/>
      <c r="AC175" s="150"/>
      <c r="AD175" s="150"/>
      <c r="AE175" s="150"/>
      <c r="AF175" s="150"/>
      <c r="AG175" s="150" t="s">
        <v>171</v>
      </c>
      <c r="AH175" s="150">
        <v>0</v>
      </c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ht="33.75" outlineLevel="1" x14ac:dyDescent="0.2">
      <c r="A176" s="173">
        <v>71</v>
      </c>
      <c r="B176" s="174" t="s">
        <v>444</v>
      </c>
      <c r="C176" s="188" t="s">
        <v>445</v>
      </c>
      <c r="D176" s="175" t="s">
        <v>223</v>
      </c>
      <c r="E176" s="176">
        <v>23.4</v>
      </c>
      <c r="F176" s="177"/>
      <c r="G176" s="178">
        <f>ROUND(E176*F176,2)</f>
        <v>0</v>
      </c>
      <c r="H176" s="161"/>
      <c r="I176" s="160">
        <f>ROUND(E176*H176,2)</f>
        <v>0</v>
      </c>
      <c r="J176" s="161"/>
      <c r="K176" s="160">
        <f>ROUND(E176*J176,2)</f>
        <v>0</v>
      </c>
      <c r="L176" s="160">
        <v>21</v>
      </c>
      <c r="M176" s="160">
        <f>G176*(1+L176/100)</f>
        <v>0</v>
      </c>
      <c r="N176" s="159">
        <v>2.1700000000000001E-3</v>
      </c>
      <c r="O176" s="159">
        <f>ROUND(E176*N176,2)</f>
        <v>0.05</v>
      </c>
      <c r="P176" s="159">
        <v>0</v>
      </c>
      <c r="Q176" s="159">
        <f>ROUND(E176*P176,2)</f>
        <v>0</v>
      </c>
      <c r="R176" s="160"/>
      <c r="S176" s="160" t="s">
        <v>155</v>
      </c>
      <c r="T176" s="160" t="s">
        <v>149</v>
      </c>
      <c r="U176" s="160">
        <v>0</v>
      </c>
      <c r="V176" s="160">
        <f>ROUND(E176*U176,2)</f>
        <v>0</v>
      </c>
      <c r="W176" s="160"/>
      <c r="X176" s="160" t="s">
        <v>230</v>
      </c>
      <c r="Y176" s="160" t="s">
        <v>151</v>
      </c>
      <c r="Z176" s="150"/>
      <c r="AA176" s="150"/>
      <c r="AB176" s="150"/>
      <c r="AC176" s="150"/>
      <c r="AD176" s="150"/>
      <c r="AE176" s="150"/>
      <c r="AF176" s="150"/>
      <c r="AG176" s="150" t="s">
        <v>425</v>
      </c>
      <c r="AH176" s="150"/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2" x14ac:dyDescent="0.2">
      <c r="A177" s="157"/>
      <c r="B177" s="158"/>
      <c r="C177" s="189" t="s">
        <v>446</v>
      </c>
      <c r="D177" s="162"/>
      <c r="E177" s="163">
        <v>23.4</v>
      </c>
      <c r="F177" s="160"/>
      <c r="G177" s="160"/>
      <c r="H177" s="160"/>
      <c r="I177" s="160"/>
      <c r="J177" s="160"/>
      <c r="K177" s="160"/>
      <c r="L177" s="160"/>
      <c r="M177" s="160"/>
      <c r="N177" s="159"/>
      <c r="O177" s="159"/>
      <c r="P177" s="159"/>
      <c r="Q177" s="159"/>
      <c r="R177" s="160"/>
      <c r="S177" s="160"/>
      <c r="T177" s="160"/>
      <c r="U177" s="160"/>
      <c r="V177" s="160"/>
      <c r="W177" s="160"/>
      <c r="X177" s="160"/>
      <c r="Y177" s="160"/>
      <c r="Z177" s="150"/>
      <c r="AA177" s="150"/>
      <c r="AB177" s="150"/>
      <c r="AC177" s="150"/>
      <c r="AD177" s="150"/>
      <c r="AE177" s="150"/>
      <c r="AF177" s="150"/>
      <c r="AG177" s="150" t="s">
        <v>171</v>
      </c>
      <c r="AH177" s="150">
        <v>0</v>
      </c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ht="33.75" outlineLevel="1" x14ac:dyDescent="0.2">
      <c r="A178" s="173">
        <v>72</v>
      </c>
      <c r="B178" s="174" t="s">
        <v>447</v>
      </c>
      <c r="C178" s="188" t="s">
        <v>448</v>
      </c>
      <c r="D178" s="175" t="s">
        <v>223</v>
      </c>
      <c r="E178" s="176">
        <v>6.96</v>
      </c>
      <c r="F178" s="177"/>
      <c r="G178" s="178">
        <f>ROUND(E178*F178,2)</f>
        <v>0</v>
      </c>
      <c r="H178" s="161"/>
      <c r="I178" s="160">
        <f>ROUND(E178*H178,2)</f>
        <v>0</v>
      </c>
      <c r="J178" s="161"/>
      <c r="K178" s="160">
        <f>ROUND(E178*J178,2)</f>
        <v>0</v>
      </c>
      <c r="L178" s="160">
        <v>21</v>
      </c>
      <c r="M178" s="160">
        <f>G178*(1+L178/100)</f>
        <v>0</v>
      </c>
      <c r="N178" s="159">
        <v>2.1700000000000001E-3</v>
      </c>
      <c r="O178" s="159">
        <f>ROUND(E178*N178,2)</f>
        <v>0.02</v>
      </c>
      <c r="P178" s="159">
        <v>0</v>
      </c>
      <c r="Q178" s="159">
        <f>ROUND(E178*P178,2)</f>
        <v>0</v>
      </c>
      <c r="R178" s="160"/>
      <c r="S178" s="160" t="s">
        <v>155</v>
      </c>
      <c r="T178" s="160" t="s">
        <v>149</v>
      </c>
      <c r="U178" s="160">
        <v>0</v>
      </c>
      <c r="V178" s="160">
        <f>ROUND(E178*U178,2)</f>
        <v>0</v>
      </c>
      <c r="W178" s="160"/>
      <c r="X178" s="160" t="s">
        <v>230</v>
      </c>
      <c r="Y178" s="160" t="s">
        <v>151</v>
      </c>
      <c r="Z178" s="150"/>
      <c r="AA178" s="150"/>
      <c r="AB178" s="150"/>
      <c r="AC178" s="150"/>
      <c r="AD178" s="150"/>
      <c r="AE178" s="150"/>
      <c r="AF178" s="150"/>
      <c r="AG178" s="150" t="s">
        <v>425</v>
      </c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2" x14ac:dyDescent="0.2">
      <c r="A179" s="157"/>
      <c r="B179" s="158"/>
      <c r="C179" s="189" t="s">
        <v>449</v>
      </c>
      <c r="D179" s="162"/>
      <c r="E179" s="163">
        <v>6.96</v>
      </c>
      <c r="F179" s="160"/>
      <c r="G179" s="160"/>
      <c r="H179" s="160"/>
      <c r="I179" s="160"/>
      <c r="J179" s="160"/>
      <c r="K179" s="160"/>
      <c r="L179" s="160"/>
      <c r="M179" s="160"/>
      <c r="N179" s="159"/>
      <c r="O179" s="159"/>
      <c r="P179" s="159"/>
      <c r="Q179" s="159"/>
      <c r="R179" s="160"/>
      <c r="S179" s="160"/>
      <c r="T179" s="160"/>
      <c r="U179" s="160"/>
      <c r="V179" s="160"/>
      <c r="W179" s="160"/>
      <c r="X179" s="160"/>
      <c r="Y179" s="160"/>
      <c r="Z179" s="150"/>
      <c r="AA179" s="150"/>
      <c r="AB179" s="150"/>
      <c r="AC179" s="150"/>
      <c r="AD179" s="150"/>
      <c r="AE179" s="150"/>
      <c r="AF179" s="150"/>
      <c r="AG179" s="150" t="s">
        <v>171</v>
      </c>
      <c r="AH179" s="150">
        <v>0</v>
      </c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ht="22.5" outlineLevel="1" x14ac:dyDescent="0.2">
      <c r="A180" s="173">
        <v>73</v>
      </c>
      <c r="B180" s="174" t="s">
        <v>450</v>
      </c>
      <c r="C180" s="188" t="s">
        <v>451</v>
      </c>
      <c r="D180" s="175" t="s">
        <v>229</v>
      </c>
      <c r="E180" s="176">
        <v>3</v>
      </c>
      <c r="F180" s="177"/>
      <c r="G180" s="178">
        <f>ROUND(E180*F180,2)</f>
        <v>0</v>
      </c>
      <c r="H180" s="161"/>
      <c r="I180" s="160">
        <f>ROUND(E180*H180,2)</f>
        <v>0</v>
      </c>
      <c r="J180" s="161"/>
      <c r="K180" s="160">
        <f>ROUND(E180*J180,2)</f>
        <v>0</v>
      </c>
      <c r="L180" s="160">
        <v>21</v>
      </c>
      <c r="M180" s="160">
        <f>G180*(1+L180/100)</f>
        <v>0</v>
      </c>
      <c r="N180" s="159">
        <v>1.1000000000000001E-3</v>
      </c>
      <c r="O180" s="159">
        <f>ROUND(E180*N180,2)</f>
        <v>0</v>
      </c>
      <c r="P180" s="159">
        <v>0</v>
      </c>
      <c r="Q180" s="159">
        <f>ROUND(E180*P180,2)</f>
        <v>0</v>
      </c>
      <c r="R180" s="160" t="s">
        <v>235</v>
      </c>
      <c r="S180" s="160" t="s">
        <v>148</v>
      </c>
      <c r="T180" s="160" t="s">
        <v>452</v>
      </c>
      <c r="U180" s="160">
        <v>0</v>
      </c>
      <c r="V180" s="160">
        <f>ROUND(E180*U180,2)</f>
        <v>0</v>
      </c>
      <c r="W180" s="160"/>
      <c r="X180" s="160" t="s">
        <v>230</v>
      </c>
      <c r="Y180" s="160" t="s">
        <v>151</v>
      </c>
      <c r="Z180" s="150"/>
      <c r="AA180" s="150"/>
      <c r="AB180" s="150"/>
      <c r="AC180" s="150"/>
      <c r="AD180" s="150"/>
      <c r="AE180" s="150"/>
      <c r="AF180" s="150"/>
      <c r="AG180" s="150" t="s">
        <v>231</v>
      </c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ht="22.5" outlineLevel="2" x14ac:dyDescent="0.2">
      <c r="A181" s="157"/>
      <c r="B181" s="158"/>
      <c r="C181" s="189" t="s">
        <v>453</v>
      </c>
      <c r="D181" s="162"/>
      <c r="E181" s="163">
        <v>3</v>
      </c>
      <c r="F181" s="160"/>
      <c r="G181" s="160"/>
      <c r="H181" s="160"/>
      <c r="I181" s="160"/>
      <c r="J181" s="160"/>
      <c r="K181" s="160"/>
      <c r="L181" s="160"/>
      <c r="M181" s="160"/>
      <c r="N181" s="159"/>
      <c r="O181" s="159"/>
      <c r="P181" s="159"/>
      <c r="Q181" s="159"/>
      <c r="R181" s="160"/>
      <c r="S181" s="160"/>
      <c r="T181" s="160"/>
      <c r="U181" s="160"/>
      <c r="V181" s="160"/>
      <c r="W181" s="160"/>
      <c r="X181" s="160"/>
      <c r="Y181" s="160"/>
      <c r="Z181" s="150"/>
      <c r="AA181" s="150"/>
      <c r="AB181" s="150"/>
      <c r="AC181" s="150"/>
      <c r="AD181" s="150"/>
      <c r="AE181" s="150"/>
      <c r="AF181" s="150"/>
      <c r="AG181" s="150" t="s">
        <v>171</v>
      </c>
      <c r="AH181" s="150">
        <v>0</v>
      </c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ht="22.5" outlineLevel="1" x14ac:dyDescent="0.2">
      <c r="A182" s="179">
        <v>74</v>
      </c>
      <c r="B182" s="180" t="s">
        <v>401</v>
      </c>
      <c r="C182" s="187" t="s">
        <v>402</v>
      </c>
      <c r="D182" s="181" t="s">
        <v>218</v>
      </c>
      <c r="E182" s="182">
        <v>0.34499999999999997</v>
      </c>
      <c r="F182" s="183"/>
      <c r="G182" s="184">
        <f>ROUND(E182*F182,2)</f>
        <v>0</v>
      </c>
      <c r="H182" s="161"/>
      <c r="I182" s="160">
        <f>ROUND(E182*H182,2)</f>
        <v>0</v>
      </c>
      <c r="J182" s="161"/>
      <c r="K182" s="160">
        <f>ROUND(E182*J182,2)</f>
        <v>0</v>
      </c>
      <c r="L182" s="160">
        <v>21</v>
      </c>
      <c r="M182" s="160">
        <f>G182*(1+L182/100)</f>
        <v>0</v>
      </c>
      <c r="N182" s="159">
        <v>0</v>
      </c>
      <c r="O182" s="159">
        <f>ROUND(E182*N182,2)</f>
        <v>0</v>
      </c>
      <c r="P182" s="159">
        <v>0</v>
      </c>
      <c r="Q182" s="159">
        <f>ROUND(E182*P182,2)</f>
        <v>0</v>
      </c>
      <c r="R182" s="160"/>
      <c r="S182" s="160" t="s">
        <v>148</v>
      </c>
      <c r="T182" s="160" t="s">
        <v>148</v>
      </c>
      <c r="U182" s="160">
        <v>0.04</v>
      </c>
      <c r="V182" s="160">
        <f>ROUND(E182*U182,2)</f>
        <v>0.01</v>
      </c>
      <c r="W182" s="160"/>
      <c r="X182" s="160" t="s">
        <v>395</v>
      </c>
      <c r="Y182" s="160" t="s">
        <v>151</v>
      </c>
      <c r="Z182" s="150"/>
      <c r="AA182" s="150"/>
      <c r="AB182" s="150"/>
      <c r="AC182" s="150"/>
      <c r="AD182" s="150"/>
      <c r="AE182" s="150"/>
      <c r="AF182" s="150"/>
      <c r="AG182" s="150" t="s">
        <v>396</v>
      </c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1" x14ac:dyDescent="0.2">
      <c r="A183" s="179">
        <v>75</v>
      </c>
      <c r="B183" s="180" t="s">
        <v>454</v>
      </c>
      <c r="C183" s="187" t="s">
        <v>455</v>
      </c>
      <c r="D183" s="181" t="s">
        <v>218</v>
      </c>
      <c r="E183" s="182">
        <v>0.34499999999999997</v>
      </c>
      <c r="F183" s="183"/>
      <c r="G183" s="184">
        <f>ROUND(E183*F183,2)</f>
        <v>0</v>
      </c>
      <c r="H183" s="161"/>
      <c r="I183" s="160">
        <f>ROUND(E183*H183,2)</f>
        <v>0</v>
      </c>
      <c r="J183" s="161"/>
      <c r="K183" s="160">
        <f>ROUND(E183*J183,2)</f>
        <v>0</v>
      </c>
      <c r="L183" s="160">
        <v>21</v>
      </c>
      <c r="M183" s="160">
        <f>G183*(1+L183/100)</f>
        <v>0</v>
      </c>
      <c r="N183" s="159">
        <v>0</v>
      </c>
      <c r="O183" s="159">
        <f>ROUND(E183*N183,2)</f>
        <v>0</v>
      </c>
      <c r="P183" s="159">
        <v>0</v>
      </c>
      <c r="Q183" s="159">
        <f>ROUND(E183*P183,2)</f>
        <v>0</v>
      </c>
      <c r="R183" s="160"/>
      <c r="S183" s="160" t="s">
        <v>148</v>
      </c>
      <c r="T183" s="160" t="s">
        <v>148</v>
      </c>
      <c r="U183" s="160">
        <v>0</v>
      </c>
      <c r="V183" s="160">
        <f>ROUND(E183*U183,2)</f>
        <v>0</v>
      </c>
      <c r="W183" s="160"/>
      <c r="X183" s="160" t="s">
        <v>395</v>
      </c>
      <c r="Y183" s="160" t="s">
        <v>151</v>
      </c>
      <c r="Z183" s="150"/>
      <c r="AA183" s="150"/>
      <c r="AB183" s="150"/>
      <c r="AC183" s="150"/>
      <c r="AD183" s="150"/>
      <c r="AE183" s="150"/>
      <c r="AF183" s="150"/>
      <c r="AG183" s="150" t="s">
        <v>396</v>
      </c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1" x14ac:dyDescent="0.2">
      <c r="A184" s="179">
        <v>76</v>
      </c>
      <c r="B184" s="180" t="s">
        <v>456</v>
      </c>
      <c r="C184" s="187" t="s">
        <v>457</v>
      </c>
      <c r="D184" s="181" t="s">
        <v>218</v>
      </c>
      <c r="E184" s="182">
        <v>0.42777999999999999</v>
      </c>
      <c r="F184" s="183"/>
      <c r="G184" s="184">
        <f>ROUND(E184*F184,2)</f>
        <v>0</v>
      </c>
      <c r="H184" s="161"/>
      <c r="I184" s="160">
        <f>ROUND(E184*H184,2)</f>
        <v>0</v>
      </c>
      <c r="J184" s="161"/>
      <c r="K184" s="160">
        <f>ROUND(E184*J184,2)</f>
        <v>0</v>
      </c>
      <c r="L184" s="160">
        <v>21</v>
      </c>
      <c r="M184" s="160">
        <f>G184*(1+L184/100)</f>
        <v>0</v>
      </c>
      <c r="N184" s="159">
        <v>0</v>
      </c>
      <c r="O184" s="159">
        <f>ROUND(E184*N184,2)</f>
        <v>0</v>
      </c>
      <c r="P184" s="159">
        <v>0</v>
      </c>
      <c r="Q184" s="159">
        <f>ROUND(E184*P184,2)</f>
        <v>0</v>
      </c>
      <c r="R184" s="160"/>
      <c r="S184" s="160" t="s">
        <v>148</v>
      </c>
      <c r="T184" s="160" t="s">
        <v>148</v>
      </c>
      <c r="U184" s="160">
        <v>1.74</v>
      </c>
      <c r="V184" s="160">
        <f>ROUND(E184*U184,2)</f>
        <v>0.74</v>
      </c>
      <c r="W184" s="160"/>
      <c r="X184" s="160" t="s">
        <v>219</v>
      </c>
      <c r="Y184" s="160" t="s">
        <v>151</v>
      </c>
      <c r="Z184" s="150"/>
      <c r="AA184" s="150"/>
      <c r="AB184" s="150"/>
      <c r="AC184" s="150"/>
      <c r="AD184" s="150"/>
      <c r="AE184" s="150"/>
      <c r="AF184" s="150"/>
      <c r="AG184" s="150" t="s">
        <v>220</v>
      </c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x14ac:dyDescent="0.2">
      <c r="A185" s="166" t="s">
        <v>143</v>
      </c>
      <c r="B185" s="167" t="s">
        <v>96</v>
      </c>
      <c r="C185" s="186" t="s">
        <v>97</v>
      </c>
      <c r="D185" s="168"/>
      <c r="E185" s="169"/>
      <c r="F185" s="170"/>
      <c r="G185" s="171">
        <f>SUMIF(AG186:AG206,"&lt;&gt;NOR",G186:G206)</f>
        <v>0</v>
      </c>
      <c r="H185" s="165"/>
      <c r="I185" s="165">
        <f>SUM(I186:I206)</f>
        <v>0</v>
      </c>
      <c r="J185" s="165"/>
      <c r="K185" s="165">
        <f>SUM(K186:K206)</f>
        <v>0</v>
      </c>
      <c r="L185" s="165"/>
      <c r="M185" s="165">
        <f>SUM(M186:M206)</f>
        <v>0</v>
      </c>
      <c r="N185" s="164"/>
      <c r="O185" s="164">
        <f>SUM(O186:O206)</f>
        <v>7.0000000000000007E-2</v>
      </c>
      <c r="P185" s="164"/>
      <c r="Q185" s="164">
        <f>SUM(Q186:Q206)</f>
        <v>0</v>
      </c>
      <c r="R185" s="165"/>
      <c r="S185" s="165"/>
      <c r="T185" s="165"/>
      <c r="U185" s="165"/>
      <c r="V185" s="165">
        <f>SUM(V186:V206)</f>
        <v>14.670000000000002</v>
      </c>
      <c r="W185" s="165"/>
      <c r="X185" s="165"/>
      <c r="Y185" s="165"/>
      <c r="AG185" t="s">
        <v>144</v>
      </c>
    </row>
    <row r="186" spans="1:60" ht="22.5" outlineLevel="1" x14ac:dyDescent="0.2">
      <c r="A186" s="173">
        <v>77</v>
      </c>
      <c r="B186" s="174" t="s">
        <v>458</v>
      </c>
      <c r="C186" s="188" t="s">
        <v>459</v>
      </c>
      <c r="D186" s="175" t="s">
        <v>223</v>
      </c>
      <c r="E186" s="176">
        <v>5.6</v>
      </c>
      <c r="F186" s="177"/>
      <c r="G186" s="178">
        <f>ROUND(E186*F186,2)</f>
        <v>0</v>
      </c>
      <c r="H186" s="161"/>
      <c r="I186" s="160">
        <f>ROUND(E186*H186,2)</f>
        <v>0</v>
      </c>
      <c r="J186" s="161"/>
      <c r="K186" s="160">
        <f>ROUND(E186*J186,2)</f>
        <v>0</v>
      </c>
      <c r="L186" s="160">
        <v>21</v>
      </c>
      <c r="M186" s="160">
        <f>G186*(1+L186/100)</f>
        <v>0</v>
      </c>
      <c r="N186" s="159">
        <v>7.3000000000000001E-3</v>
      </c>
      <c r="O186" s="159">
        <f>ROUND(E186*N186,2)</f>
        <v>0.04</v>
      </c>
      <c r="P186" s="159">
        <v>0</v>
      </c>
      <c r="Q186" s="159">
        <f>ROUND(E186*P186,2)</f>
        <v>0</v>
      </c>
      <c r="R186" s="160" t="s">
        <v>235</v>
      </c>
      <c r="S186" s="160" t="s">
        <v>148</v>
      </c>
      <c r="T186" s="160" t="s">
        <v>148</v>
      </c>
      <c r="U186" s="160">
        <v>0</v>
      </c>
      <c r="V186" s="160">
        <f>ROUND(E186*U186,2)</f>
        <v>0</v>
      </c>
      <c r="W186" s="160"/>
      <c r="X186" s="160" t="s">
        <v>230</v>
      </c>
      <c r="Y186" s="160" t="s">
        <v>151</v>
      </c>
      <c r="Z186" s="150"/>
      <c r="AA186" s="150"/>
      <c r="AB186" s="150"/>
      <c r="AC186" s="150"/>
      <c r="AD186" s="150"/>
      <c r="AE186" s="150"/>
      <c r="AF186" s="150"/>
      <c r="AG186" s="150" t="s">
        <v>231</v>
      </c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2" x14ac:dyDescent="0.2">
      <c r="A187" s="157"/>
      <c r="B187" s="158"/>
      <c r="C187" s="189" t="s">
        <v>460</v>
      </c>
      <c r="D187" s="162"/>
      <c r="E187" s="163">
        <v>5</v>
      </c>
      <c r="F187" s="160"/>
      <c r="G187" s="160"/>
      <c r="H187" s="160"/>
      <c r="I187" s="160"/>
      <c r="J187" s="160"/>
      <c r="K187" s="160"/>
      <c r="L187" s="160"/>
      <c r="M187" s="160"/>
      <c r="N187" s="159"/>
      <c r="O187" s="159"/>
      <c r="P187" s="159"/>
      <c r="Q187" s="159"/>
      <c r="R187" s="160"/>
      <c r="S187" s="160"/>
      <c r="T187" s="160"/>
      <c r="U187" s="160"/>
      <c r="V187" s="160"/>
      <c r="W187" s="160"/>
      <c r="X187" s="160"/>
      <c r="Y187" s="160"/>
      <c r="Z187" s="150"/>
      <c r="AA187" s="150"/>
      <c r="AB187" s="150"/>
      <c r="AC187" s="150"/>
      <c r="AD187" s="150"/>
      <c r="AE187" s="150"/>
      <c r="AF187" s="150"/>
      <c r="AG187" s="150" t="s">
        <v>171</v>
      </c>
      <c r="AH187" s="150">
        <v>0</v>
      </c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3" x14ac:dyDescent="0.2">
      <c r="A188" s="157"/>
      <c r="B188" s="158"/>
      <c r="C188" s="189" t="s">
        <v>461</v>
      </c>
      <c r="D188" s="162"/>
      <c r="E188" s="163">
        <v>0.6</v>
      </c>
      <c r="F188" s="160"/>
      <c r="G188" s="160"/>
      <c r="H188" s="160"/>
      <c r="I188" s="160"/>
      <c r="J188" s="160"/>
      <c r="K188" s="160"/>
      <c r="L188" s="160"/>
      <c r="M188" s="160"/>
      <c r="N188" s="159"/>
      <c r="O188" s="159"/>
      <c r="P188" s="159"/>
      <c r="Q188" s="159"/>
      <c r="R188" s="160"/>
      <c r="S188" s="160"/>
      <c r="T188" s="160"/>
      <c r="U188" s="160"/>
      <c r="V188" s="160"/>
      <c r="W188" s="160"/>
      <c r="X188" s="160"/>
      <c r="Y188" s="160"/>
      <c r="Z188" s="150"/>
      <c r="AA188" s="150"/>
      <c r="AB188" s="150"/>
      <c r="AC188" s="150"/>
      <c r="AD188" s="150"/>
      <c r="AE188" s="150"/>
      <c r="AF188" s="150"/>
      <c r="AG188" s="150" t="s">
        <v>171</v>
      </c>
      <c r="AH188" s="150">
        <v>0</v>
      </c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ht="22.5" outlineLevel="1" x14ac:dyDescent="0.2">
      <c r="A189" s="173">
        <v>78</v>
      </c>
      <c r="B189" s="174" t="s">
        <v>462</v>
      </c>
      <c r="C189" s="188" t="s">
        <v>463</v>
      </c>
      <c r="D189" s="175" t="s">
        <v>223</v>
      </c>
      <c r="E189" s="176">
        <v>5.6</v>
      </c>
      <c r="F189" s="177"/>
      <c r="G189" s="178">
        <f>ROUND(E189*F189,2)</f>
        <v>0</v>
      </c>
      <c r="H189" s="161"/>
      <c r="I189" s="160">
        <f>ROUND(E189*H189,2)</f>
        <v>0</v>
      </c>
      <c r="J189" s="161"/>
      <c r="K189" s="160">
        <f>ROUND(E189*J189,2)</f>
        <v>0</v>
      </c>
      <c r="L189" s="160">
        <v>21</v>
      </c>
      <c r="M189" s="160">
        <f>G189*(1+L189/100)</f>
        <v>0</v>
      </c>
      <c r="N189" s="159">
        <v>4.0999999999999999E-4</v>
      </c>
      <c r="O189" s="159">
        <f>ROUND(E189*N189,2)</f>
        <v>0</v>
      </c>
      <c r="P189" s="159">
        <v>0</v>
      </c>
      <c r="Q189" s="159">
        <f>ROUND(E189*P189,2)</f>
        <v>0</v>
      </c>
      <c r="R189" s="160"/>
      <c r="S189" s="160" t="s">
        <v>148</v>
      </c>
      <c r="T189" s="160" t="s">
        <v>148</v>
      </c>
      <c r="U189" s="160">
        <v>1.38</v>
      </c>
      <c r="V189" s="160">
        <f>ROUND(E189*U189,2)</f>
        <v>7.73</v>
      </c>
      <c r="W189" s="160"/>
      <c r="X189" s="160" t="s">
        <v>209</v>
      </c>
      <c r="Y189" s="160" t="s">
        <v>151</v>
      </c>
      <c r="Z189" s="150"/>
      <c r="AA189" s="150"/>
      <c r="AB189" s="150"/>
      <c r="AC189" s="150"/>
      <c r="AD189" s="150"/>
      <c r="AE189" s="150"/>
      <c r="AF189" s="150"/>
      <c r="AG189" s="150" t="s">
        <v>214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2" x14ac:dyDescent="0.2">
      <c r="A190" s="157"/>
      <c r="B190" s="158"/>
      <c r="C190" s="189" t="s">
        <v>464</v>
      </c>
      <c r="D190" s="162"/>
      <c r="E190" s="163">
        <v>5.6</v>
      </c>
      <c r="F190" s="160"/>
      <c r="G190" s="160"/>
      <c r="H190" s="160"/>
      <c r="I190" s="160"/>
      <c r="J190" s="160"/>
      <c r="K190" s="160"/>
      <c r="L190" s="160"/>
      <c r="M190" s="160"/>
      <c r="N190" s="159"/>
      <c r="O190" s="159"/>
      <c r="P190" s="159"/>
      <c r="Q190" s="159"/>
      <c r="R190" s="160"/>
      <c r="S190" s="160"/>
      <c r="T190" s="160"/>
      <c r="U190" s="160"/>
      <c r="V190" s="160"/>
      <c r="W190" s="160"/>
      <c r="X190" s="160"/>
      <c r="Y190" s="160"/>
      <c r="Z190" s="150"/>
      <c r="AA190" s="150"/>
      <c r="AB190" s="150"/>
      <c r="AC190" s="150"/>
      <c r="AD190" s="150"/>
      <c r="AE190" s="150"/>
      <c r="AF190" s="150"/>
      <c r="AG190" s="150" t="s">
        <v>171</v>
      </c>
      <c r="AH190" s="150">
        <v>5</v>
      </c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outlineLevel="1" x14ac:dyDescent="0.2">
      <c r="A191" s="173">
        <v>79</v>
      </c>
      <c r="B191" s="174" t="s">
        <v>465</v>
      </c>
      <c r="C191" s="188" t="s">
        <v>466</v>
      </c>
      <c r="D191" s="175" t="s">
        <v>229</v>
      </c>
      <c r="E191" s="176">
        <v>1</v>
      </c>
      <c r="F191" s="177"/>
      <c r="G191" s="178">
        <f>ROUND(E191*F191,2)</f>
        <v>0</v>
      </c>
      <c r="H191" s="161"/>
      <c r="I191" s="160">
        <f>ROUND(E191*H191,2)</f>
        <v>0</v>
      </c>
      <c r="J191" s="161"/>
      <c r="K191" s="160">
        <f>ROUND(E191*J191,2)</f>
        <v>0</v>
      </c>
      <c r="L191" s="160">
        <v>21</v>
      </c>
      <c r="M191" s="160">
        <f>G191*(1+L191/100)</f>
        <v>0</v>
      </c>
      <c r="N191" s="159">
        <v>8.6E-3</v>
      </c>
      <c r="O191" s="159">
        <f>ROUND(E191*N191,2)</f>
        <v>0.01</v>
      </c>
      <c r="P191" s="159">
        <v>0</v>
      </c>
      <c r="Q191" s="159">
        <f>ROUND(E191*P191,2)</f>
        <v>0</v>
      </c>
      <c r="R191" s="160" t="s">
        <v>235</v>
      </c>
      <c r="S191" s="160" t="s">
        <v>148</v>
      </c>
      <c r="T191" s="160" t="s">
        <v>148</v>
      </c>
      <c r="U191" s="160">
        <v>0</v>
      </c>
      <c r="V191" s="160">
        <f>ROUND(E191*U191,2)</f>
        <v>0</v>
      </c>
      <c r="W191" s="160"/>
      <c r="X191" s="160" t="s">
        <v>230</v>
      </c>
      <c r="Y191" s="160" t="s">
        <v>151</v>
      </c>
      <c r="Z191" s="150"/>
      <c r="AA191" s="150"/>
      <c r="AB191" s="150"/>
      <c r="AC191" s="150"/>
      <c r="AD191" s="150"/>
      <c r="AE191" s="150"/>
      <c r="AF191" s="150"/>
      <c r="AG191" s="150" t="s">
        <v>231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2" x14ac:dyDescent="0.2">
      <c r="A192" s="157"/>
      <c r="B192" s="158"/>
      <c r="C192" s="189" t="s">
        <v>467</v>
      </c>
      <c r="D192" s="162"/>
      <c r="E192" s="163">
        <v>1</v>
      </c>
      <c r="F192" s="160"/>
      <c r="G192" s="160"/>
      <c r="H192" s="160"/>
      <c r="I192" s="160"/>
      <c r="J192" s="160"/>
      <c r="K192" s="160"/>
      <c r="L192" s="160"/>
      <c r="M192" s="160"/>
      <c r="N192" s="159"/>
      <c r="O192" s="159"/>
      <c r="P192" s="159"/>
      <c r="Q192" s="159"/>
      <c r="R192" s="160"/>
      <c r="S192" s="160"/>
      <c r="T192" s="160"/>
      <c r="U192" s="160"/>
      <c r="V192" s="160"/>
      <c r="W192" s="160"/>
      <c r="X192" s="160"/>
      <c r="Y192" s="160"/>
      <c r="Z192" s="150"/>
      <c r="AA192" s="150"/>
      <c r="AB192" s="150"/>
      <c r="AC192" s="150"/>
      <c r="AD192" s="150"/>
      <c r="AE192" s="150"/>
      <c r="AF192" s="150"/>
      <c r="AG192" s="150" t="s">
        <v>171</v>
      </c>
      <c r="AH192" s="150">
        <v>0</v>
      </c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1" x14ac:dyDescent="0.2">
      <c r="A193" s="173">
        <v>80</v>
      </c>
      <c r="B193" s="174" t="s">
        <v>468</v>
      </c>
      <c r="C193" s="188" t="s">
        <v>469</v>
      </c>
      <c r="D193" s="175" t="s">
        <v>229</v>
      </c>
      <c r="E193" s="176">
        <v>1</v>
      </c>
      <c r="F193" s="177"/>
      <c r="G193" s="178">
        <f>ROUND(E193*F193,2)</f>
        <v>0</v>
      </c>
      <c r="H193" s="161"/>
      <c r="I193" s="160">
        <f>ROUND(E193*H193,2)</f>
        <v>0</v>
      </c>
      <c r="J193" s="161"/>
      <c r="K193" s="160">
        <f>ROUND(E193*J193,2)</f>
        <v>0</v>
      </c>
      <c r="L193" s="160">
        <v>21</v>
      </c>
      <c r="M193" s="160">
        <f>G193*(1+L193/100)</f>
        <v>0</v>
      </c>
      <c r="N193" s="159">
        <v>0</v>
      </c>
      <c r="O193" s="159">
        <f>ROUND(E193*N193,2)</f>
        <v>0</v>
      </c>
      <c r="P193" s="159">
        <v>0</v>
      </c>
      <c r="Q193" s="159">
        <f>ROUND(E193*P193,2)</f>
        <v>0</v>
      </c>
      <c r="R193" s="160"/>
      <c r="S193" s="160" t="s">
        <v>148</v>
      </c>
      <c r="T193" s="160" t="s">
        <v>148</v>
      </c>
      <c r="U193" s="160">
        <v>0.81</v>
      </c>
      <c r="V193" s="160">
        <f>ROUND(E193*U193,2)</f>
        <v>0.81</v>
      </c>
      <c r="W193" s="160"/>
      <c r="X193" s="160" t="s">
        <v>209</v>
      </c>
      <c r="Y193" s="160" t="s">
        <v>151</v>
      </c>
      <c r="Z193" s="150"/>
      <c r="AA193" s="150"/>
      <c r="AB193" s="150"/>
      <c r="AC193" s="150"/>
      <c r="AD193" s="150"/>
      <c r="AE193" s="150"/>
      <c r="AF193" s="150"/>
      <c r="AG193" s="150" t="s">
        <v>214</v>
      </c>
      <c r="AH193" s="150"/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2" x14ac:dyDescent="0.2">
      <c r="A194" s="157"/>
      <c r="B194" s="158"/>
      <c r="C194" s="189" t="s">
        <v>470</v>
      </c>
      <c r="D194" s="162"/>
      <c r="E194" s="163">
        <v>1</v>
      </c>
      <c r="F194" s="160"/>
      <c r="G194" s="160"/>
      <c r="H194" s="160"/>
      <c r="I194" s="160"/>
      <c r="J194" s="160"/>
      <c r="K194" s="160"/>
      <c r="L194" s="160"/>
      <c r="M194" s="160"/>
      <c r="N194" s="159"/>
      <c r="O194" s="159"/>
      <c r="P194" s="159"/>
      <c r="Q194" s="159"/>
      <c r="R194" s="160"/>
      <c r="S194" s="160"/>
      <c r="T194" s="160"/>
      <c r="U194" s="160"/>
      <c r="V194" s="160"/>
      <c r="W194" s="160"/>
      <c r="X194" s="160"/>
      <c r="Y194" s="160"/>
      <c r="Z194" s="150"/>
      <c r="AA194" s="150"/>
      <c r="AB194" s="150"/>
      <c r="AC194" s="150"/>
      <c r="AD194" s="150"/>
      <c r="AE194" s="150"/>
      <c r="AF194" s="150"/>
      <c r="AG194" s="150" t="s">
        <v>171</v>
      </c>
      <c r="AH194" s="150">
        <v>5</v>
      </c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ht="22.5" outlineLevel="1" x14ac:dyDescent="0.2">
      <c r="A195" s="173">
        <v>81</v>
      </c>
      <c r="B195" s="174" t="s">
        <v>471</v>
      </c>
      <c r="C195" s="188" t="s">
        <v>472</v>
      </c>
      <c r="D195" s="175" t="s">
        <v>229</v>
      </c>
      <c r="E195" s="176">
        <v>2</v>
      </c>
      <c r="F195" s="177"/>
      <c r="G195" s="178">
        <f>ROUND(E195*F195,2)</f>
        <v>0</v>
      </c>
      <c r="H195" s="161"/>
      <c r="I195" s="160">
        <f>ROUND(E195*H195,2)</f>
        <v>0</v>
      </c>
      <c r="J195" s="161"/>
      <c r="K195" s="160">
        <f>ROUND(E195*J195,2)</f>
        <v>0</v>
      </c>
      <c r="L195" s="160">
        <v>21</v>
      </c>
      <c r="M195" s="160">
        <f>G195*(1+L195/100)</f>
        <v>0</v>
      </c>
      <c r="N195" s="159">
        <v>3.5000000000000001E-3</v>
      </c>
      <c r="O195" s="159">
        <f>ROUND(E195*N195,2)</f>
        <v>0.01</v>
      </c>
      <c r="P195" s="159">
        <v>0</v>
      </c>
      <c r="Q195" s="159">
        <f>ROUND(E195*P195,2)</f>
        <v>0</v>
      </c>
      <c r="R195" s="160" t="s">
        <v>235</v>
      </c>
      <c r="S195" s="160" t="s">
        <v>148</v>
      </c>
      <c r="T195" s="160" t="s">
        <v>148</v>
      </c>
      <c r="U195" s="160">
        <v>0</v>
      </c>
      <c r="V195" s="160">
        <f>ROUND(E195*U195,2)</f>
        <v>0</v>
      </c>
      <c r="W195" s="160"/>
      <c r="X195" s="160" t="s">
        <v>230</v>
      </c>
      <c r="Y195" s="160" t="s">
        <v>151</v>
      </c>
      <c r="Z195" s="150"/>
      <c r="AA195" s="150"/>
      <c r="AB195" s="150"/>
      <c r="AC195" s="150"/>
      <c r="AD195" s="150"/>
      <c r="AE195" s="150"/>
      <c r="AF195" s="150"/>
      <c r="AG195" s="150" t="s">
        <v>231</v>
      </c>
      <c r="AH195" s="150"/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ht="22.5" outlineLevel="2" x14ac:dyDescent="0.2">
      <c r="A196" s="157"/>
      <c r="B196" s="158"/>
      <c r="C196" s="189" t="s">
        <v>473</v>
      </c>
      <c r="D196" s="162"/>
      <c r="E196" s="163">
        <v>2</v>
      </c>
      <c r="F196" s="160"/>
      <c r="G196" s="160"/>
      <c r="H196" s="160"/>
      <c r="I196" s="160"/>
      <c r="J196" s="160"/>
      <c r="K196" s="160"/>
      <c r="L196" s="160"/>
      <c r="M196" s="160"/>
      <c r="N196" s="159"/>
      <c r="O196" s="159"/>
      <c r="P196" s="159"/>
      <c r="Q196" s="159"/>
      <c r="R196" s="160"/>
      <c r="S196" s="160"/>
      <c r="T196" s="160"/>
      <c r="U196" s="160"/>
      <c r="V196" s="160"/>
      <c r="W196" s="160"/>
      <c r="X196" s="160"/>
      <c r="Y196" s="160"/>
      <c r="Z196" s="150"/>
      <c r="AA196" s="150"/>
      <c r="AB196" s="150"/>
      <c r="AC196" s="150"/>
      <c r="AD196" s="150"/>
      <c r="AE196" s="150"/>
      <c r="AF196" s="150"/>
      <c r="AG196" s="150" t="s">
        <v>171</v>
      </c>
      <c r="AH196" s="150">
        <v>0</v>
      </c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outlineLevel="1" x14ac:dyDescent="0.2">
      <c r="A197" s="173">
        <v>82</v>
      </c>
      <c r="B197" s="174" t="s">
        <v>474</v>
      </c>
      <c r="C197" s="188" t="s">
        <v>475</v>
      </c>
      <c r="D197" s="175" t="s">
        <v>229</v>
      </c>
      <c r="E197" s="176">
        <v>1</v>
      </c>
      <c r="F197" s="177"/>
      <c r="G197" s="178">
        <f>ROUND(E197*F197,2)</f>
        <v>0</v>
      </c>
      <c r="H197" s="161"/>
      <c r="I197" s="160">
        <f>ROUND(E197*H197,2)</f>
        <v>0</v>
      </c>
      <c r="J197" s="161"/>
      <c r="K197" s="160">
        <f>ROUND(E197*J197,2)</f>
        <v>0</v>
      </c>
      <c r="L197" s="160">
        <v>21</v>
      </c>
      <c r="M197" s="160">
        <f>G197*(1+L197/100)</f>
        <v>0</v>
      </c>
      <c r="N197" s="159">
        <v>1.4E-3</v>
      </c>
      <c r="O197" s="159">
        <f>ROUND(E197*N197,2)</f>
        <v>0</v>
      </c>
      <c r="P197" s="159">
        <v>0</v>
      </c>
      <c r="Q197" s="159">
        <f>ROUND(E197*P197,2)</f>
        <v>0</v>
      </c>
      <c r="R197" s="160" t="s">
        <v>235</v>
      </c>
      <c r="S197" s="160" t="s">
        <v>148</v>
      </c>
      <c r="T197" s="160" t="s">
        <v>148</v>
      </c>
      <c r="U197" s="160">
        <v>0</v>
      </c>
      <c r="V197" s="160">
        <f>ROUND(E197*U197,2)</f>
        <v>0</v>
      </c>
      <c r="W197" s="160"/>
      <c r="X197" s="160" t="s">
        <v>230</v>
      </c>
      <c r="Y197" s="160" t="s">
        <v>151</v>
      </c>
      <c r="Z197" s="150"/>
      <c r="AA197" s="150"/>
      <c r="AB197" s="150"/>
      <c r="AC197" s="150"/>
      <c r="AD197" s="150"/>
      <c r="AE197" s="150"/>
      <c r="AF197" s="150"/>
      <c r="AG197" s="150" t="s">
        <v>231</v>
      </c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2" x14ac:dyDescent="0.2">
      <c r="A198" s="157"/>
      <c r="B198" s="158"/>
      <c r="C198" s="189" t="s">
        <v>476</v>
      </c>
      <c r="D198" s="162"/>
      <c r="E198" s="163">
        <v>1</v>
      </c>
      <c r="F198" s="160"/>
      <c r="G198" s="160"/>
      <c r="H198" s="160"/>
      <c r="I198" s="160"/>
      <c r="J198" s="160"/>
      <c r="K198" s="160"/>
      <c r="L198" s="160"/>
      <c r="M198" s="160"/>
      <c r="N198" s="159"/>
      <c r="O198" s="159"/>
      <c r="P198" s="159"/>
      <c r="Q198" s="159"/>
      <c r="R198" s="160"/>
      <c r="S198" s="160"/>
      <c r="T198" s="160"/>
      <c r="U198" s="160"/>
      <c r="V198" s="160"/>
      <c r="W198" s="160"/>
      <c r="X198" s="160"/>
      <c r="Y198" s="160"/>
      <c r="Z198" s="150"/>
      <c r="AA198" s="150"/>
      <c r="AB198" s="150"/>
      <c r="AC198" s="150"/>
      <c r="AD198" s="150"/>
      <c r="AE198" s="150"/>
      <c r="AF198" s="150"/>
      <c r="AG198" s="150" t="s">
        <v>171</v>
      </c>
      <c r="AH198" s="150">
        <v>0</v>
      </c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1" x14ac:dyDescent="0.2">
      <c r="A199" s="173">
        <v>83</v>
      </c>
      <c r="B199" s="174" t="s">
        <v>477</v>
      </c>
      <c r="C199" s="188" t="s">
        <v>478</v>
      </c>
      <c r="D199" s="175" t="s">
        <v>229</v>
      </c>
      <c r="E199" s="176">
        <v>3</v>
      </c>
      <c r="F199" s="177"/>
      <c r="G199" s="178">
        <f>ROUND(E199*F199,2)</f>
        <v>0</v>
      </c>
      <c r="H199" s="161"/>
      <c r="I199" s="160">
        <f>ROUND(E199*H199,2)</f>
        <v>0</v>
      </c>
      <c r="J199" s="161"/>
      <c r="K199" s="160">
        <f>ROUND(E199*J199,2)</f>
        <v>0</v>
      </c>
      <c r="L199" s="160">
        <v>21</v>
      </c>
      <c r="M199" s="160">
        <f>G199*(1+L199/100)</f>
        <v>0</v>
      </c>
      <c r="N199" s="159">
        <v>0</v>
      </c>
      <c r="O199" s="159">
        <f>ROUND(E199*N199,2)</f>
        <v>0</v>
      </c>
      <c r="P199" s="159">
        <v>0</v>
      </c>
      <c r="Q199" s="159">
        <f>ROUND(E199*P199,2)</f>
        <v>0</v>
      </c>
      <c r="R199" s="160"/>
      <c r="S199" s="160" t="s">
        <v>148</v>
      </c>
      <c r="T199" s="160" t="s">
        <v>148</v>
      </c>
      <c r="U199" s="160">
        <v>1.73</v>
      </c>
      <c r="V199" s="160">
        <f>ROUND(E199*U199,2)</f>
        <v>5.19</v>
      </c>
      <c r="W199" s="160"/>
      <c r="X199" s="160" t="s">
        <v>209</v>
      </c>
      <c r="Y199" s="160" t="s">
        <v>151</v>
      </c>
      <c r="Z199" s="150"/>
      <c r="AA199" s="150"/>
      <c r="AB199" s="150"/>
      <c r="AC199" s="150"/>
      <c r="AD199" s="150"/>
      <c r="AE199" s="150"/>
      <c r="AF199" s="150"/>
      <c r="AG199" s="150" t="s">
        <v>214</v>
      </c>
      <c r="AH199" s="150"/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2" x14ac:dyDescent="0.2">
      <c r="A200" s="157"/>
      <c r="B200" s="158"/>
      <c r="C200" s="189" t="s">
        <v>479</v>
      </c>
      <c r="D200" s="162"/>
      <c r="E200" s="163">
        <v>1</v>
      </c>
      <c r="F200" s="160"/>
      <c r="G200" s="160"/>
      <c r="H200" s="160"/>
      <c r="I200" s="160"/>
      <c r="J200" s="160"/>
      <c r="K200" s="160"/>
      <c r="L200" s="160"/>
      <c r="M200" s="160"/>
      <c r="N200" s="159"/>
      <c r="O200" s="159"/>
      <c r="P200" s="159"/>
      <c r="Q200" s="159"/>
      <c r="R200" s="160"/>
      <c r="S200" s="160"/>
      <c r="T200" s="160"/>
      <c r="U200" s="160"/>
      <c r="V200" s="160"/>
      <c r="W200" s="160"/>
      <c r="X200" s="160"/>
      <c r="Y200" s="160"/>
      <c r="Z200" s="150"/>
      <c r="AA200" s="150"/>
      <c r="AB200" s="150"/>
      <c r="AC200" s="150"/>
      <c r="AD200" s="150"/>
      <c r="AE200" s="150"/>
      <c r="AF200" s="150"/>
      <c r="AG200" s="150" t="s">
        <v>171</v>
      </c>
      <c r="AH200" s="150">
        <v>5</v>
      </c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3" x14ac:dyDescent="0.2">
      <c r="A201" s="157"/>
      <c r="B201" s="158"/>
      <c r="C201" s="189" t="s">
        <v>480</v>
      </c>
      <c r="D201" s="162"/>
      <c r="E201" s="163">
        <v>2</v>
      </c>
      <c r="F201" s="160"/>
      <c r="G201" s="160"/>
      <c r="H201" s="160"/>
      <c r="I201" s="160"/>
      <c r="J201" s="160"/>
      <c r="K201" s="160"/>
      <c r="L201" s="160"/>
      <c r="M201" s="160"/>
      <c r="N201" s="159"/>
      <c r="O201" s="159"/>
      <c r="P201" s="159"/>
      <c r="Q201" s="159"/>
      <c r="R201" s="160"/>
      <c r="S201" s="160"/>
      <c r="T201" s="160"/>
      <c r="U201" s="160"/>
      <c r="V201" s="160"/>
      <c r="W201" s="160"/>
      <c r="X201" s="160"/>
      <c r="Y201" s="160"/>
      <c r="Z201" s="150"/>
      <c r="AA201" s="150"/>
      <c r="AB201" s="150"/>
      <c r="AC201" s="150"/>
      <c r="AD201" s="150"/>
      <c r="AE201" s="150"/>
      <c r="AF201" s="150"/>
      <c r="AG201" s="150" t="s">
        <v>171</v>
      </c>
      <c r="AH201" s="150">
        <v>5</v>
      </c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1" x14ac:dyDescent="0.2">
      <c r="A202" s="173">
        <v>84</v>
      </c>
      <c r="B202" s="174" t="s">
        <v>481</v>
      </c>
      <c r="C202" s="188" t="s">
        <v>482</v>
      </c>
      <c r="D202" s="175" t="s">
        <v>229</v>
      </c>
      <c r="E202" s="176">
        <v>1</v>
      </c>
      <c r="F202" s="177"/>
      <c r="G202" s="178">
        <f>ROUND(E202*F202,2)</f>
        <v>0</v>
      </c>
      <c r="H202" s="161"/>
      <c r="I202" s="160">
        <f>ROUND(E202*H202,2)</f>
        <v>0</v>
      </c>
      <c r="J202" s="161"/>
      <c r="K202" s="160">
        <f>ROUND(E202*J202,2)</f>
        <v>0</v>
      </c>
      <c r="L202" s="160">
        <v>21</v>
      </c>
      <c r="M202" s="160">
        <f>G202*(1+L202/100)</f>
        <v>0</v>
      </c>
      <c r="N202" s="159">
        <v>1.4E-2</v>
      </c>
      <c r="O202" s="159">
        <f>ROUND(E202*N202,2)</f>
        <v>0.01</v>
      </c>
      <c r="P202" s="159">
        <v>0</v>
      </c>
      <c r="Q202" s="159">
        <f>ROUND(E202*P202,2)</f>
        <v>0</v>
      </c>
      <c r="R202" s="160"/>
      <c r="S202" s="160" t="s">
        <v>155</v>
      </c>
      <c r="T202" s="160" t="s">
        <v>149</v>
      </c>
      <c r="U202" s="160">
        <v>0</v>
      </c>
      <c r="V202" s="160">
        <f>ROUND(E202*U202,2)</f>
        <v>0</v>
      </c>
      <c r="W202" s="160"/>
      <c r="X202" s="160" t="s">
        <v>230</v>
      </c>
      <c r="Y202" s="160" t="s">
        <v>151</v>
      </c>
      <c r="Z202" s="150"/>
      <c r="AA202" s="150"/>
      <c r="AB202" s="150"/>
      <c r="AC202" s="150"/>
      <c r="AD202" s="150"/>
      <c r="AE202" s="150"/>
      <c r="AF202" s="150"/>
      <c r="AG202" s="150" t="s">
        <v>231</v>
      </c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ht="22.5" outlineLevel="2" x14ac:dyDescent="0.2">
      <c r="A203" s="157"/>
      <c r="B203" s="158"/>
      <c r="C203" s="189" t="s">
        <v>483</v>
      </c>
      <c r="D203" s="162"/>
      <c r="E203" s="163">
        <v>1</v>
      </c>
      <c r="F203" s="160"/>
      <c r="G203" s="160"/>
      <c r="H203" s="160"/>
      <c r="I203" s="160"/>
      <c r="J203" s="160"/>
      <c r="K203" s="160"/>
      <c r="L203" s="160"/>
      <c r="M203" s="160"/>
      <c r="N203" s="159"/>
      <c r="O203" s="159"/>
      <c r="P203" s="159"/>
      <c r="Q203" s="159"/>
      <c r="R203" s="160"/>
      <c r="S203" s="160"/>
      <c r="T203" s="160"/>
      <c r="U203" s="160"/>
      <c r="V203" s="160"/>
      <c r="W203" s="160"/>
      <c r="X203" s="160"/>
      <c r="Y203" s="160"/>
      <c r="Z203" s="150"/>
      <c r="AA203" s="150"/>
      <c r="AB203" s="150"/>
      <c r="AC203" s="150"/>
      <c r="AD203" s="150"/>
      <c r="AE203" s="150"/>
      <c r="AF203" s="150"/>
      <c r="AG203" s="150" t="s">
        <v>171</v>
      </c>
      <c r="AH203" s="150">
        <v>0</v>
      </c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1" x14ac:dyDescent="0.2">
      <c r="A204" s="173">
        <v>85</v>
      </c>
      <c r="B204" s="174" t="s">
        <v>484</v>
      </c>
      <c r="C204" s="188" t="s">
        <v>485</v>
      </c>
      <c r="D204" s="175" t="s">
        <v>229</v>
      </c>
      <c r="E204" s="176">
        <v>1</v>
      </c>
      <c r="F204" s="177"/>
      <c r="G204" s="178">
        <f>ROUND(E204*F204,2)</f>
        <v>0</v>
      </c>
      <c r="H204" s="161"/>
      <c r="I204" s="160">
        <f>ROUND(E204*H204,2)</f>
        <v>0</v>
      </c>
      <c r="J204" s="161"/>
      <c r="K204" s="160">
        <f>ROUND(E204*J204,2)</f>
        <v>0</v>
      </c>
      <c r="L204" s="160">
        <v>21</v>
      </c>
      <c r="M204" s="160">
        <f>G204*(1+L204/100)</f>
        <v>0</v>
      </c>
      <c r="N204" s="159">
        <v>0</v>
      </c>
      <c r="O204" s="159">
        <f>ROUND(E204*N204,2)</f>
        <v>0</v>
      </c>
      <c r="P204" s="159">
        <v>0</v>
      </c>
      <c r="Q204" s="159">
        <f>ROUND(E204*P204,2)</f>
        <v>0</v>
      </c>
      <c r="R204" s="160"/>
      <c r="S204" s="160" t="s">
        <v>148</v>
      </c>
      <c r="T204" s="160" t="s">
        <v>148</v>
      </c>
      <c r="U204" s="160">
        <v>0.55000000000000004</v>
      </c>
      <c r="V204" s="160">
        <f>ROUND(E204*U204,2)</f>
        <v>0.55000000000000004</v>
      </c>
      <c r="W204" s="160"/>
      <c r="X204" s="160" t="s">
        <v>209</v>
      </c>
      <c r="Y204" s="160" t="s">
        <v>151</v>
      </c>
      <c r="Z204" s="150"/>
      <c r="AA204" s="150"/>
      <c r="AB204" s="150"/>
      <c r="AC204" s="150"/>
      <c r="AD204" s="150"/>
      <c r="AE204" s="150"/>
      <c r="AF204" s="150"/>
      <c r="AG204" s="150" t="s">
        <v>214</v>
      </c>
      <c r="AH204" s="150"/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2" x14ac:dyDescent="0.2">
      <c r="A205" s="157"/>
      <c r="B205" s="158"/>
      <c r="C205" s="189" t="s">
        <v>486</v>
      </c>
      <c r="D205" s="162"/>
      <c r="E205" s="163">
        <v>1</v>
      </c>
      <c r="F205" s="160"/>
      <c r="G205" s="160"/>
      <c r="H205" s="160"/>
      <c r="I205" s="160"/>
      <c r="J205" s="160"/>
      <c r="K205" s="160"/>
      <c r="L205" s="160"/>
      <c r="M205" s="160"/>
      <c r="N205" s="159"/>
      <c r="O205" s="159"/>
      <c r="P205" s="159"/>
      <c r="Q205" s="159"/>
      <c r="R205" s="160"/>
      <c r="S205" s="160"/>
      <c r="T205" s="160"/>
      <c r="U205" s="160"/>
      <c r="V205" s="160"/>
      <c r="W205" s="160"/>
      <c r="X205" s="160"/>
      <c r="Y205" s="160"/>
      <c r="Z205" s="150"/>
      <c r="AA205" s="150"/>
      <c r="AB205" s="150"/>
      <c r="AC205" s="150"/>
      <c r="AD205" s="150"/>
      <c r="AE205" s="150"/>
      <c r="AF205" s="150"/>
      <c r="AG205" s="150" t="s">
        <v>171</v>
      </c>
      <c r="AH205" s="150">
        <v>5</v>
      </c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1" x14ac:dyDescent="0.2">
      <c r="A206" s="179">
        <v>86</v>
      </c>
      <c r="B206" s="180" t="s">
        <v>487</v>
      </c>
      <c r="C206" s="187" t="s">
        <v>488</v>
      </c>
      <c r="D206" s="181" t="s">
        <v>218</v>
      </c>
      <c r="E206" s="182">
        <v>7.4179999999999996E-2</v>
      </c>
      <c r="F206" s="183"/>
      <c r="G206" s="184">
        <f>ROUND(E206*F206,2)</f>
        <v>0</v>
      </c>
      <c r="H206" s="161"/>
      <c r="I206" s="160">
        <f>ROUND(E206*H206,2)</f>
        <v>0</v>
      </c>
      <c r="J206" s="161"/>
      <c r="K206" s="160">
        <f>ROUND(E206*J206,2)</f>
        <v>0</v>
      </c>
      <c r="L206" s="160">
        <v>21</v>
      </c>
      <c r="M206" s="160">
        <f>G206*(1+L206/100)</f>
        <v>0</v>
      </c>
      <c r="N206" s="159">
        <v>0</v>
      </c>
      <c r="O206" s="159">
        <f>ROUND(E206*N206,2)</f>
        <v>0</v>
      </c>
      <c r="P206" s="159">
        <v>0</v>
      </c>
      <c r="Q206" s="159">
        <f>ROUND(E206*P206,2)</f>
        <v>0</v>
      </c>
      <c r="R206" s="160"/>
      <c r="S206" s="160" t="s">
        <v>148</v>
      </c>
      <c r="T206" s="160" t="s">
        <v>148</v>
      </c>
      <c r="U206" s="160">
        <v>5.2060000000000004</v>
      </c>
      <c r="V206" s="160">
        <f>ROUND(E206*U206,2)</f>
        <v>0.39</v>
      </c>
      <c r="W206" s="160"/>
      <c r="X206" s="160" t="s">
        <v>219</v>
      </c>
      <c r="Y206" s="160" t="s">
        <v>151</v>
      </c>
      <c r="Z206" s="150"/>
      <c r="AA206" s="150"/>
      <c r="AB206" s="150"/>
      <c r="AC206" s="150"/>
      <c r="AD206" s="150"/>
      <c r="AE206" s="150"/>
      <c r="AF206" s="150"/>
      <c r="AG206" s="150" t="s">
        <v>220</v>
      </c>
      <c r="AH206" s="150"/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x14ac:dyDescent="0.2">
      <c r="A207" s="166" t="s">
        <v>143</v>
      </c>
      <c r="B207" s="167" t="s">
        <v>98</v>
      </c>
      <c r="C207" s="186" t="s">
        <v>99</v>
      </c>
      <c r="D207" s="168"/>
      <c r="E207" s="169"/>
      <c r="F207" s="170"/>
      <c r="G207" s="171">
        <f>SUMIF(AG208:AG226,"&lt;&gt;NOR",G208:G226)</f>
        <v>0</v>
      </c>
      <c r="H207" s="165"/>
      <c r="I207" s="165">
        <f>SUM(I208:I226)</f>
        <v>0</v>
      </c>
      <c r="J207" s="165"/>
      <c r="K207" s="165">
        <f>SUM(K208:K226)</f>
        <v>0</v>
      </c>
      <c r="L207" s="165"/>
      <c r="M207" s="165">
        <f>SUM(M208:M226)</f>
        <v>0</v>
      </c>
      <c r="N207" s="164"/>
      <c r="O207" s="164">
        <f>SUM(O208:O226)</f>
        <v>0.4</v>
      </c>
      <c r="P207" s="164"/>
      <c r="Q207" s="164">
        <f>SUM(Q208:Q226)</f>
        <v>0</v>
      </c>
      <c r="R207" s="165"/>
      <c r="S207" s="165"/>
      <c r="T207" s="165"/>
      <c r="U207" s="165"/>
      <c r="V207" s="165">
        <f>SUM(V208:V226)</f>
        <v>35.83</v>
      </c>
      <c r="W207" s="165"/>
      <c r="X207" s="165"/>
      <c r="Y207" s="165"/>
      <c r="AG207" t="s">
        <v>144</v>
      </c>
    </row>
    <row r="208" spans="1:60" outlineLevel="1" x14ac:dyDescent="0.2">
      <c r="A208" s="173">
        <v>87</v>
      </c>
      <c r="B208" s="174" t="s">
        <v>489</v>
      </c>
      <c r="C208" s="188" t="s">
        <v>490</v>
      </c>
      <c r="D208" s="175" t="s">
        <v>298</v>
      </c>
      <c r="E208" s="176">
        <v>3</v>
      </c>
      <c r="F208" s="177"/>
      <c r="G208" s="178">
        <f>ROUND(E208*F208,2)</f>
        <v>0</v>
      </c>
      <c r="H208" s="161"/>
      <c r="I208" s="160">
        <f>ROUND(E208*H208,2)</f>
        <v>0</v>
      </c>
      <c r="J208" s="161"/>
      <c r="K208" s="160">
        <f>ROUND(E208*J208,2)</f>
        <v>0</v>
      </c>
      <c r="L208" s="160">
        <v>21</v>
      </c>
      <c r="M208" s="160">
        <f>G208*(1+L208/100)</f>
        <v>0</v>
      </c>
      <c r="N208" s="159">
        <v>6.2E-4</v>
      </c>
      <c r="O208" s="159">
        <f>ROUND(E208*N208,2)</f>
        <v>0</v>
      </c>
      <c r="P208" s="159">
        <v>0</v>
      </c>
      <c r="Q208" s="159">
        <f>ROUND(E208*P208,2)</f>
        <v>0</v>
      </c>
      <c r="R208" s="160"/>
      <c r="S208" s="160" t="s">
        <v>148</v>
      </c>
      <c r="T208" s="160" t="s">
        <v>148</v>
      </c>
      <c r="U208" s="160">
        <v>10.53</v>
      </c>
      <c r="V208" s="160">
        <f>ROUND(E208*U208,2)</f>
        <v>31.59</v>
      </c>
      <c r="W208" s="160"/>
      <c r="X208" s="160" t="s">
        <v>209</v>
      </c>
      <c r="Y208" s="160" t="s">
        <v>151</v>
      </c>
      <c r="Z208" s="150"/>
      <c r="AA208" s="150"/>
      <c r="AB208" s="150"/>
      <c r="AC208" s="150"/>
      <c r="AD208" s="150"/>
      <c r="AE208" s="150"/>
      <c r="AF208" s="150"/>
      <c r="AG208" s="150" t="s">
        <v>292</v>
      </c>
      <c r="AH208" s="150"/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2" x14ac:dyDescent="0.2">
      <c r="A209" s="157"/>
      <c r="B209" s="158"/>
      <c r="C209" s="189" t="s">
        <v>491</v>
      </c>
      <c r="D209" s="162"/>
      <c r="E209" s="163">
        <v>3</v>
      </c>
      <c r="F209" s="160"/>
      <c r="G209" s="160"/>
      <c r="H209" s="160"/>
      <c r="I209" s="160"/>
      <c r="J209" s="160"/>
      <c r="K209" s="160"/>
      <c r="L209" s="160"/>
      <c r="M209" s="160"/>
      <c r="N209" s="159"/>
      <c r="O209" s="159"/>
      <c r="P209" s="159"/>
      <c r="Q209" s="159"/>
      <c r="R209" s="160"/>
      <c r="S209" s="160"/>
      <c r="T209" s="160"/>
      <c r="U209" s="160"/>
      <c r="V209" s="160"/>
      <c r="W209" s="160"/>
      <c r="X209" s="160"/>
      <c r="Y209" s="160"/>
      <c r="Z209" s="150"/>
      <c r="AA209" s="150"/>
      <c r="AB209" s="150"/>
      <c r="AC209" s="150"/>
      <c r="AD209" s="150"/>
      <c r="AE209" s="150"/>
      <c r="AF209" s="150"/>
      <c r="AG209" s="150" t="s">
        <v>171</v>
      </c>
      <c r="AH209" s="150">
        <v>0</v>
      </c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ht="45" outlineLevel="1" x14ac:dyDescent="0.2">
      <c r="A210" s="173">
        <v>88</v>
      </c>
      <c r="B210" s="174" t="s">
        <v>492</v>
      </c>
      <c r="C210" s="188" t="s">
        <v>493</v>
      </c>
      <c r="D210" s="175" t="s">
        <v>242</v>
      </c>
      <c r="E210" s="176">
        <v>3</v>
      </c>
      <c r="F210" s="177"/>
      <c r="G210" s="178">
        <f>ROUND(E210*F210,2)</f>
        <v>0</v>
      </c>
      <c r="H210" s="161"/>
      <c r="I210" s="160">
        <f>ROUND(E210*H210,2)</f>
        <v>0</v>
      </c>
      <c r="J210" s="161"/>
      <c r="K210" s="160">
        <f>ROUND(E210*J210,2)</f>
        <v>0</v>
      </c>
      <c r="L210" s="160">
        <v>21</v>
      </c>
      <c r="M210" s="160">
        <f>G210*(1+L210/100)</f>
        <v>0</v>
      </c>
      <c r="N210" s="159">
        <v>0.13</v>
      </c>
      <c r="O210" s="159">
        <f>ROUND(E210*N210,2)</f>
        <v>0.39</v>
      </c>
      <c r="P210" s="159">
        <v>0</v>
      </c>
      <c r="Q210" s="159">
        <f>ROUND(E210*P210,2)</f>
        <v>0</v>
      </c>
      <c r="R210" s="160"/>
      <c r="S210" s="160" t="s">
        <v>155</v>
      </c>
      <c r="T210" s="160" t="s">
        <v>149</v>
      </c>
      <c r="U210" s="160">
        <v>0</v>
      </c>
      <c r="V210" s="160">
        <f>ROUND(E210*U210,2)</f>
        <v>0</v>
      </c>
      <c r="W210" s="160"/>
      <c r="X210" s="160" t="s">
        <v>230</v>
      </c>
      <c r="Y210" s="160" t="s">
        <v>151</v>
      </c>
      <c r="Z210" s="150"/>
      <c r="AA210" s="150"/>
      <c r="AB210" s="150"/>
      <c r="AC210" s="150"/>
      <c r="AD210" s="150"/>
      <c r="AE210" s="150"/>
      <c r="AF210" s="150"/>
      <c r="AG210" s="150" t="s">
        <v>231</v>
      </c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2" x14ac:dyDescent="0.2">
      <c r="A211" s="157"/>
      <c r="B211" s="158"/>
      <c r="C211" s="269" t="s">
        <v>494</v>
      </c>
      <c r="D211" s="270"/>
      <c r="E211" s="270"/>
      <c r="F211" s="270"/>
      <c r="G211" s="270"/>
      <c r="H211" s="160"/>
      <c r="I211" s="160"/>
      <c r="J211" s="160"/>
      <c r="K211" s="160"/>
      <c r="L211" s="160"/>
      <c r="M211" s="160"/>
      <c r="N211" s="159"/>
      <c r="O211" s="159"/>
      <c r="P211" s="159"/>
      <c r="Q211" s="159"/>
      <c r="R211" s="160"/>
      <c r="S211" s="160"/>
      <c r="T211" s="160"/>
      <c r="U211" s="160"/>
      <c r="V211" s="160"/>
      <c r="W211" s="160"/>
      <c r="X211" s="160"/>
      <c r="Y211" s="160"/>
      <c r="Z211" s="150"/>
      <c r="AA211" s="150"/>
      <c r="AB211" s="150"/>
      <c r="AC211" s="150"/>
      <c r="AD211" s="150"/>
      <c r="AE211" s="150"/>
      <c r="AF211" s="150"/>
      <c r="AG211" s="150" t="s">
        <v>159</v>
      </c>
      <c r="AH211" s="150"/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3" x14ac:dyDescent="0.2">
      <c r="A212" s="157"/>
      <c r="B212" s="158"/>
      <c r="C212" s="271" t="s">
        <v>495</v>
      </c>
      <c r="D212" s="272"/>
      <c r="E212" s="272"/>
      <c r="F212" s="272"/>
      <c r="G212" s="272"/>
      <c r="H212" s="160"/>
      <c r="I212" s="160"/>
      <c r="J212" s="160"/>
      <c r="K212" s="160"/>
      <c r="L212" s="160"/>
      <c r="M212" s="160"/>
      <c r="N212" s="159"/>
      <c r="O212" s="159"/>
      <c r="P212" s="159"/>
      <c r="Q212" s="159"/>
      <c r="R212" s="160"/>
      <c r="S212" s="160"/>
      <c r="T212" s="160"/>
      <c r="U212" s="160"/>
      <c r="V212" s="160"/>
      <c r="W212" s="160"/>
      <c r="X212" s="160"/>
      <c r="Y212" s="160"/>
      <c r="Z212" s="150"/>
      <c r="AA212" s="150"/>
      <c r="AB212" s="150"/>
      <c r="AC212" s="150"/>
      <c r="AD212" s="150"/>
      <c r="AE212" s="150"/>
      <c r="AF212" s="150"/>
      <c r="AG212" s="150" t="s">
        <v>159</v>
      </c>
      <c r="AH212" s="150"/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3" x14ac:dyDescent="0.2">
      <c r="A213" s="157"/>
      <c r="B213" s="158"/>
      <c r="C213" s="271" t="s">
        <v>496</v>
      </c>
      <c r="D213" s="272"/>
      <c r="E213" s="272"/>
      <c r="F213" s="272"/>
      <c r="G213" s="272"/>
      <c r="H213" s="160"/>
      <c r="I213" s="160"/>
      <c r="J213" s="160"/>
      <c r="K213" s="160"/>
      <c r="L213" s="160"/>
      <c r="M213" s="160"/>
      <c r="N213" s="159"/>
      <c r="O213" s="159"/>
      <c r="P213" s="159"/>
      <c r="Q213" s="159"/>
      <c r="R213" s="160"/>
      <c r="S213" s="160"/>
      <c r="T213" s="160"/>
      <c r="U213" s="160"/>
      <c r="V213" s="160"/>
      <c r="W213" s="160"/>
      <c r="X213" s="160"/>
      <c r="Y213" s="160"/>
      <c r="Z213" s="150"/>
      <c r="AA213" s="150"/>
      <c r="AB213" s="150"/>
      <c r="AC213" s="150"/>
      <c r="AD213" s="150"/>
      <c r="AE213" s="150"/>
      <c r="AF213" s="150"/>
      <c r="AG213" s="150" t="s">
        <v>159</v>
      </c>
      <c r="AH213" s="150"/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3" x14ac:dyDescent="0.2">
      <c r="A214" s="157"/>
      <c r="B214" s="158"/>
      <c r="C214" s="271" t="s">
        <v>497</v>
      </c>
      <c r="D214" s="272"/>
      <c r="E214" s="272"/>
      <c r="F214" s="272"/>
      <c r="G214" s="272"/>
      <c r="H214" s="160"/>
      <c r="I214" s="160"/>
      <c r="J214" s="160"/>
      <c r="K214" s="160"/>
      <c r="L214" s="160"/>
      <c r="M214" s="160"/>
      <c r="N214" s="159"/>
      <c r="O214" s="159"/>
      <c r="P214" s="159"/>
      <c r="Q214" s="159"/>
      <c r="R214" s="160"/>
      <c r="S214" s="160"/>
      <c r="T214" s="160"/>
      <c r="U214" s="160"/>
      <c r="V214" s="160"/>
      <c r="W214" s="160"/>
      <c r="X214" s="160"/>
      <c r="Y214" s="160"/>
      <c r="Z214" s="150"/>
      <c r="AA214" s="150"/>
      <c r="AB214" s="150"/>
      <c r="AC214" s="150"/>
      <c r="AD214" s="150"/>
      <c r="AE214" s="150"/>
      <c r="AF214" s="150"/>
      <c r="AG214" s="150" t="s">
        <v>159</v>
      </c>
      <c r="AH214" s="150"/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3" x14ac:dyDescent="0.2">
      <c r="A215" s="157"/>
      <c r="B215" s="158"/>
      <c r="C215" s="271" t="s">
        <v>498</v>
      </c>
      <c r="D215" s="272"/>
      <c r="E215" s="272"/>
      <c r="F215" s="272"/>
      <c r="G215" s="272"/>
      <c r="H215" s="160"/>
      <c r="I215" s="160"/>
      <c r="J215" s="160"/>
      <c r="K215" s="160"/>
      <c r="L215" s="160"/>
      <c r="M215" s="160"/>
      <c r="N215" s="159"/>
      <c r="O215" s="159"/>
      <c r="P215" s="159"/>
      <c r="Q215" s="159"/>
      <c r="R215" s="160"/>
      <c r="S215" s="160"/>
      <c r="T215" s="160"/>
      <c r="U215" s="160"/>
      <c r="V215" s="160"/>
      <c r="W215" s="160"/>
      <c r="X215" s="160"/>
      <c r="Y215" s="160"/>
      <c r="Z215" s="150"/>
      <c r="AA215" s="150"/>
      <c r="AB215" s="150"/>
      <c r="AC215" s="150"/>
      <c r="AD215" s="150"/>
      <c r="AE215" s="150"/>
      <c r="AF215" s="150"/>
      <c r="AG215" s="150" t="s">
        <v>159</v>
      </c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outlineLevel="3" x14ac:dyDescent="0.2">
      <c r="A216" s="157"/>
      <c r="B216" s="158"/>
      <c r="C216" s="271" t="s">
        <v>499</v>
      </c>
      <c r="D216" s="272"/>
      <c r="E216" s="272"/>
      <c r="F216" s="272"/>
      <c r="G216" s="272"/>
      <c r="H216" s="160"/>
      <c r="I216" s="160"/>
      <c r="J216" s="160"/>
      <c r="K216" s="160"/>
      <c r="L216" s="160"/>
      <c r="M216" s="160"/>
      <c r="N216" s="159"/>
      <c r="O216" s="159"/>
      <c r="P216" s="159"/>
      <c r="Q216" s="159"/>
      <c r="R216" s="160"/>
      <c r="S216" s="160"/>
      <c r="T216" s="160"/>
      <c r="U216" s="160"/>
      <c r="V216" s="160"/>
      <c r="W216" s="160"/>
      <c r="X216" s="160"/>
      <c r="Y216" s="160"/>
      <c r="Z216" s="150"/>
      <c r="AA216" s="150"/>
      <c r="AB216" s="150"/>
      <c r="AC216" s="150"/>
      <c r="AD216" s="150"/>
      <c r="AE216" s="150"/>
      <c r="AF216" s="150"/>
      <c r="AG216" s="150" t="s">
        <v>159</v>
      </c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outlineLevel="3" x14ac:dyDescent="0.2">
      <c r="A217" s="157"/>
      <c r="B217" s="158"/>
      <c r="C217" s="271" t="s">
        <v>500</v>
      </c>
      <c r="D217" s="272"/>
      <c r="E217" s="272"/>
      <c r="F217" s="272"/>
      <c r="G217" s="272"/>
      <c r="H217" s="160"/>
      <c r="I217" s="160"/>
      <c r="J217" s="160"/>
      <c r="K217" s="160"/>
      <c r="L217" s="160"/>
      <c r="M217" s="160"/>
      <c r="N217" s="159"/>
      <c r="O217" s="159"/>
      <c r="P217" s="159"/>
      <c r="Q217" s="159"/>
      <c r="R217" s="160"/>
      <c r="S217" s="160"/>
      <c r="T217" s="160"/>
      <c r="U217" s="160"/>
      <c r="V217" s="160"/>
      <c r="W217" s="160"/>
      <c r="X217" s="160"/>
      <c r="Y217" s="160"/>
      <c r="Z217" s="150"/>
      <c r="AA217" s="150"/>
      <c r="AB217" s="150"/>
      <c r="AC217" s="150"/>
      <c r="AD217" s="150"/>
      <c r="AE217" s="150"/>
      <c r="AF217" s="150"/>
      <c r="AG217" s="150" t="s">
        <v>159</v>
      </c>
      <c r="AH217" s="150"/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outlineLevel="3" x14ac:dyDescent="0.2">
      <c r="A218" s="157"/>
      <c r="B218" s="158"/>
      <c r="C218" s="271" t="s">
        <v>501</v>
      </c>
      <c r="D218" s="272"/>
      <c r="E218" s="272"/>
      <c r="F218" s="272"/>
      <c r="G218" s="272"/>
      <c r="H218" s="160"/>
      <c r="I218" s="160"/>
      <c r="J218" s="160"/>
      <c r="K218" s="160"/>
      <c r="L218" s="160"/>
      <c r="M218" s="160"/>
      <c r="N218" s="159"/>
      <c r="O218" s="159"/>
      <c r="P218" s="159"/>
      <c r="Q218" s="159"/>
      <c r="R218" s="160"/>
      <c r="S218" s="160"/>
      <c r="T218" s="160"/>
      <c r="U218" s="160"/>
      <c r="V218" s="160"/>
      <c r="W218" s="160"/>
      <c r="X218" s="160"/>
      <c r="Y218" s="160"/>
      <c r="Z218" s="150"/>
      <c r="AA218" s="150"/>
      <c r="AB218" s="150"/>
      <c r="AC218" s="150"/>
      <c r="AD218" s="150"/>
      <c r="AE218" s="150"/>
      <c r="AF218" s="150"/>
      <c r="AG218" s="150" t="s">
        <v>159</v>
      </c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outlineLevel="3" x14ac:dyDescent="0.2">
      <c r="A219" s="157"/>
      <c r="B219" s="158"/>
      <c r="C219" s="271" t="s">
        <v>502</v>
      </c>
      <c r="D219" s="272"/>
      <c r="E219" s="272"/>
      <c r="F219" s="272"/>
      <c r="G219" s="272"/>
      <c r="H219" s="160"/>
      <c r="I219" s="160"/>
      <c r="J219" s="160"/>
      <c r="K219" s="160"/>
      <c r="L219" s="160"/>
      <c r="M219" s="160"/>
      <c r="N219" s="159"/>
      <c r="O219" s="159"/>
      <c r="P219" s="159"/>
      <c r="Q219" s="159"/>
      <c r="R219" s="160"/>
      <c r="S219" s="160"/>
      <c r="T219" s="160"/>
      <c r="U219" s="160"/>
      <c r="V219" s="160"/>
      <c r="W219" s="160"/>
      <c r="X219" s="160"/>
      <c r="Y219" s="160"/>
      <c r="Z219" s="150"/>
      <c r="AA219" s="150"/>
      <c r="AB219" s="150"/>
      <c r="AC219" s="150"/>
      <c r="AD219" s="150"/>
      <c r="AE219" s="150"/>
      <c r="AF219" s="150"/>
      <c r="AG219" s="150" t="s">
        <v>159</v>
      </c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outlineLevel="2" x14ac:dyDescent="0.2">
      <c r="A220" s="157"/>
      <c r="B220" s="158"/>
      <c r="C220" s="189" t="s">
        <v>503</v>
      </c>
      <c r="D220" s="162"/>
      <c r="E220" s="163">
        <v>3</v>
      </c>
      <c r="F220" s="160"/>
      <c r="G220" s="160"/>
      <c r="H220" s="160"/>
      <c r="I220" s="160"/>
      <c r="J220" s="160"/>
      <c r="K220" s="160"/>
      <c r="L220" s="160"/>
      <c r="M220" s="160"/>
      <c r="N220" s="159"/>
      <c r="O220" s="159"/>
      <c r="P220" s="159"/>
      <c r="Q220" s="159"/>
      <c r="R220" s="160"/>
      <c r="S220" s="160"/>
      <c r="T220" s="160"/>
      <c r="U220" s="160"/>
      <c r="V220" s="160"/>
      <c r="W220" s="160"/>
      <c r="X220" s="160"/>
      <c r="Y220" s="160"/>
      <c r="Z220" s="150"/>
      <c r="AA220" s="150"/>
      <c r="AB220" s="150"/>
      <c r="AC220" s="150"/>
      <c r="AD220" s="150"/>
      <c r="AE220" s="150"/>
      <c r="AF220" s="150"/>
      <c r="AG220" s="150" t="s">
        <v>171</v>
      </c>
      <c r="AH220" s="150">
        <v>0</v>
      </c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ht="45" outlineLevel="1" x14ac:dyDescent="0.2">
      <c r="A221" s="173">
        <v>89</v>
      </c>
      <c r="B221" s="174" t="s">
        <v>504</v>
      </c>
      <c r="C221" s="188" t="s">
        <v>505</v>
      </c>
      <c r="D221" s="175" t="s">
        <v>229</v>
      </c>
      <c r="E221" s="176">
        <v>1</v>
      </c>
      <c r="F221" s="177"/>
      <c r="G221" s="178">
        <f>ROUND(E221*F221,2)</f>
        <v>0</v>
      </c>
      <c r="H221" s="161"/>
      <c r="I221" s="160">
        <f>ROUND(E221*H221,2)</f>
        <v>0</v>
      </c>
      <c r="J221" s="161"/>
      <c r="K221" s="160">
        <f>ROUND(E221*J221,2)</f>
        <v>0</v>
      </c>
      <c r="L221" s="160">
        <v>21</v>
      </c>
      <c r="M221" s="160">
        <f>G221*(1+L221/100)</f>
        <v>0</v>
      </c>
      <c r="N221" s="159">
        <v>5.0000000000000001E-3</v>
      </c>
      <c r="O221" s="159">
        <f>ROUND(E221*N221,2)</f>
        <v>0.01</v>
      </c>
      <c r="P221" s="159">
        <v>0</v>
      </c>
      <c r="Q221" s="159">
        <f>ROUND(E221*P221,2)</f>
        <v>0</v>
      </c>
      <c r="R221" s="160"/>
      <c r="S221" s="160" t="s">
        <v>155</v>
      </c>
      <c r="T221" s="160" t="s">
        <v>149</v>
      </c>
      <c r="U221" s="160">
        <v>0</v>
      </c>
      <c r="V221" s="160">
        <f>ROUND(E221*U221,2)</f>
        <v>0</v>
      </c>
      <c r="W221" s="160"/>
      <c r="X221" s="160" t="s">
        <v>230</v>
      </c>
      <c r="Y221" s="160" t="s">
        <v>151</v>
      </c>
      <c r="Z221" s="150"/>
      <c r="AA221" s="150"/>
      <c r="AB221" s="150"/>
      <c r="AC221" s="150"/>
      <c r="AD221" s="150"/>
      <c r="AE221" s="150"/>
      <c r="AF221" s="150"/>
      <c r="AG221" s="150" t="s">
        <v>231</v>
      </c>
      <c r="AH221" s="150"/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2" x14ac:dyDescent="0.2">
      <c r="A222" s="157"/>
      <c r="B222" s="158"/>
      <c r="C222" s="189" t="s">
        <v>506</v>
      </c>
      <c r="D222" s="162"/>
      <c r="E222" s="163">
        <v>1</v>
      </c>
      <c r="F222" s="160"/>
      <c r="G222" s="160"/>
      <c r="H222" s="160"/>
      <c r="I222" s="160"/>
      <c r="J222" s="160"/>
      <c r="K222" s="160"/>
      <c r="L222" s="160"/>
      <c r="M222" s="160"/>
      <c r="N222" s="159"/>
      <c r="O222" s="159"/>
      <c r="P222" s="159"/>
      <c r="Q222" s="159"/>
      <c r="R222" s="160"/>
      <c r="S222" s="160"/>
      <c r="T222" s="160"/>
      <c r="U222" s="160"/>
      <c r="V222" s="160"/>
      <c r="W222" s="160"/>
      <c r="X222" s="160"/>
      <c r="Y222" s="160"/>
      <c r="Z222" s="150"/>
      <c r="AA222" s="150"/>
      <c r="AB222" s="150"/>
      <c r="AC222" s="150"/>
      <c r="AD222" s="150"/>
      <c r="AE222" s="150"/>
      <c r="AF222" s="150"/>
      <c r="AG222" s="150" t="s">
        <v>171</v>
      </c>
      <c r="AH222" s="150">
        <v>0</v>
      </c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ht="22.5" outlineLevel="1" x14ac:dyDescent="0.2">
      <c r="A223" s="173">
        <v>90</v>
      </c>
      <c r="B223" s="174" t="s">
        <v>507</v>
      </c>
      <c r="C223" s="188" t="s">
        <v>508</v>
      </c>
      <c r="D223" s="175" t="s">
        <v>242</v>
      </c>
      <c r="E223" s="176">
        <v>2</v>
      </c>
      <c r="F223" s="177"/>
      <c r="G223" s="178">
        <f>ROUND(E223*F223,2)</f>
        <v>0</v>
      </c>
      <c r="H223" s="161"/>
      <c r="I223" s="160">
        <f>ROUND(E223*H223,2)</f>
        <v>0</v>
      </c>
      <c r="J223" s="161"/>
      <c r="K223" s="160">
        <f>ROUND(E223*J223,2)</f>
        <v>0</v>
      </c>
      <c r="L223" s="160">
        <v>21</v>
      </c>
      <c r="M223" s="160">
        <f>G223*(1+L223/100)</f>
        <v>0</v>
      </c>
      <c r="N223" s="159">
        <v>2E-3</v>
      </c>
      <c r="O223" s="159">
        <f>ROUND(E223*N223,2)</f>
        <v>0</v>
      </c>
      <c r="P223" s="159">
        <v>0</v>
      </c>
      <c r="Q223" s="159">
        <f>ROUND(E223*P223,2)</f>
        <v>0</v>
      </c>
      <c r="R223" s="160"/>
      <c r="S223" s="160" t="s">
        <v>155</v>
      </c>
      <c r="T223" s="160" t="s">
        <v>149</v>
      </c>
      <c r="U223" s="160">
        <v>0</v>
      </c>
      <c r="V223" s="160">
        <f>ROUND(E223*U223,2)</f>
        <v>0</v>
      </c>
      <c r="W223" s="160"/>
      <c r="X223" s="160" t="s">
        <v>230</v>
      </c>
      <c r="Y223" s="160" t="s">
        <v>151</v>
      </c>
      <c r="Z223" s="150"/>
      <c r="AA223" s="150"/>
      <c r="AB223" s="150"/>
      <c r="AC223" s="150"/>
      <c r="AD223" s="150"/>
      <c r="AE223" s="150"/>
      <c r="AF223" s="150"/>
      <c r="AG223" s="150" t="s">
        <v>231</v>
      </c>
      <c r="AH223" s="150"/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2" x14ac:dyDescent="0.2">
      <c r="A224" s="157"/>
      <c r="B224" s="158"/>
      <c r="C224" s="189" t="s">
        <v>509</v>
      </c>
      <c r="D224" s="162"/>
      <c r="E224" s="163"/>
      <c r="F224" s="160"/>
      <c r="G224" s="160"/>
      <c r="H224" s="160"/>
      <c r="I224" s="160"/>
      <c r="J224" s="160"/>
      <c r="K224" s="160"/>
      <c r="L224" s="160"/>
      <c r="M224" s="160"/>
      <c r="N224" s="159"/>
      <c r="O224" s="159"/>
      <c r="P224" s="159"/>
      <c r="Q224" s="159"/>
      <c r="R224" s="160"/>
      <c r="S224" s="160"/>
      <c r="T224" s="160"/>
      <c r="U224" s="160"/>
      <c r="V224" s="160"/>
      <c r="W224" s="160"/>
      <c r="X224" s="160"/>
      <c r="Y224" s="160"/>
      <c r="Z224" s="150"/>
      <c r="AA224" s="150"/>
      <c r="AB224" s="150"/>
      <c r="AC224" s="150"/>
      <c r="AD224" s="150"/>
      <c r="AE224" s="150"/>
      <c r="AF224" s="150"/>
      <c r="AG224" s="150" t="s">
        <v>171</v>
      </c>
      <c r="AH224" s="150">
        <v>0</v>
      </c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ht="22.5" outlineLevel="3" x14ac:dyDescent="0.2">
      <c r="A225" s="157"/>
      <c r="B225" s="158"/>
      <c r="C225" s="189" t="s">
        <v>510</v>
      </c>
      <c r="D225" s="162"/>
      <c r="E225" s="163">
        <v>2</v>
      </c>
      <c r="F225" s="160"/>
      <c r="G225" s="160"/>
      <c r="H225" s="160"/>
      <c r="I225" s="160"/>
      <c r="J225" s="160"/>
      <c r="K225" s="160"/>
      <c r="L225" s="160"/>
      <c r="M225" s="160"/>
      <c r="N225" s="159"/>
      <c r="O225" s="159"/>
      <c r="P225" s="159"/>
      <c r="Q225" s="159"/>
      <c r="R225" s="160"/>
      <c r="S225" s="160"/>
      <c r="T225" s="160"/>
      <c r="U225" s="160"/>
      <c r="V225" s="160"/>
      <c r="W225" s="160"/>
      <c r="X225" s="160"/>
      <c r="Y225" s="160"/>
      <c r="Z225" s="150"/>
      <c r="AA225" s="150"/>
      <c r="AB225" s="150"/>
      <c r="AC225" s="150"/>
      <c r="AD225" s="150"/>
      <c r="AE225" s="150"/>
      <c r="AF225" s="150"/>
      <c r="AG225" s="150" t="s">
        <v>171</v>
      </c>
      <c r="AH225" s="150">
        <v>0</v>
      </c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outlineLevel="1" x14ac:dyDescent="0.2">
      <c r="A226" s="179">
        <v>91</v>
      </c>
      <c r="B226" s="180" t="s">
        <v>511</v>
      </c>
      <c r="C226" s="187" t="s">
        <v>512</v>
      </c>
      <c r="D226" s="181" t="s">
        <v>218</v>
      </c>
      <c r="E226" s="182">
        <v>0.40085999999999999</v>
      </c>
      <c r="F226" s="183"/>
      <c r="G226" s="184">
        <f>ROUND(E226*F226,2)</f>
        <v>0</v>
      </c>
      <c r="H226" s="161"/>
      <c r="I226" s="160">
        <f>ROUND(E226*H226,2)</f>
        <v>0</v>
      </c>
      <c r="J226" s="161"/>
      <c r="K226" s="160">
        <f>ROUND(E226*J226,2)</f>
        <v>0</v>
      </c>
      <c r="L226" s="160">
        <v>21</v>
      </c>
      <c r="M226" s="160">
        <f>G226*(1+L226/100)</f>
        <v>0</v>
      </c>
      <c r="N226" s="159">
        <v>0</v>
      </c>
      <c r="O226" s="159">
        <f>ROUND(E226*N226,2)</f>
        <v>0</v>
      </c>
      <c r="P226" s="159">
        <v>0</v>
      </c>
      <c r="Q226" s="159">
        <f>ROUND(E226*P226,2)</f>
        <v>0</v>
      </c>
      <c r="R226" s="160"/>
      <c r="S226" s="160" t="s">
        <v>148</v>
      </c>
      <c r="T226" s="160" t="s">
        <v>148</v>
      </c>
      <c r="U226" s="160">
        <v>10.582000000000001</v>
      </c>
      <c r="V226" s="160">
        <f>ROUND(E226*U226,2)</f>
        <v>4.24</v>
      </c>
      <c r="W226" s="160"/>
      <c r="X226" s="160" t="s">
        <v>219</v>
      </c>
      <c r="Y226" s="160" t="s">
        <v>151</v>
      </c>
      <c r="Z226" s="150"/>
      <c r="AA226" s="150"/>
      <c r="AB226" s="150"/>
      <c r="AC226" s="150"/>
      <c r="AD226" s="150"/>
      <c r="AE226" s="150"/>
      <c r="AF226" s="150"/>
      <c r="AG226" s="150" t="s">
        <v>220</v>
      </c>
      <c r="AH226" s="150"/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x14ac:dyDescent="0.2">
      <c r="A227" s="166" t="s">
        <v>143</v>
      </c>
      <c r="B227" s="167" t="s">
        <v>100</v>
      </c>
      <c r="C227" s="186" t="s">
        <v>101</v>
      </c>
      <c r="D227" s="168"/>
      <c r="E227" s="169"/>
      <c r="F227" s="170"/>
      <c r="G227" s="171">
        <f>SUMIF(AG228:AG266,"&lt;&gt;NOR",G228:G266)</f>
        <v>0</v>
      </c>
      <c r="H227" s="165"/>
      <c r="I227" s="165">
        <f>SUM(I228:I266)</f>
        <v>0</v>
      </c>
      <c r="J227" s="165"/>
      <c r="K227" s="165">
        <f>SUM(K228:K266)</f>
        <v>0</v>
      </c>
      <c r="L227" s="165"/>
      <c r="M227" s="165">
        <f>SUM(M228:M266)</f>
        <v>0</v>
      </c>
      <c r="N227" s="164"/>
      <c r="O227" s="164">
        <f>SUM(O228:O266)</f>
        <v>0.87000000000000011</v>
      </c>
      <c r="P227" s="164"/>
      <c r="Q227" s="164">
        <f>SUM(Q228:Q266)</f>
        <v>0</v>
      </c>
      <c r="R227" s="165"/>
      <c r="S227" s="165"/>
      <c r="T227" s="165"/>
      <c r="U227" s="165"/>
      <c r="V227" s="165">
        <f>SUM(V228:V266)</f>
        <v>38.32</v>
      </c>
      <c r="W227" s="165"/>
      <c r="X227" s="165"/>
      <c r="Y227" s="165"/>
      <c r="AG227" t="s">
        <v>144</v>
      </c>
    </row>
    <row r="228" spans="1:60" outlineLevel="1" x14ac:dyDescent="0.2">
      <c r="A228" s="173">
        <v>92</v>
      </c>
      <c r="B228" s="174" t="s">
        <v>513</v>
      </c>
      <c r="C228" s="188" t="s">
        <v>514</v>
      </c>
      <c r="D228" s="175" t="s">
        <v>229</v>
      </c>
      <c r="E228" s="176">
        <v>25</v>
      </c>
      <c r="F228" s="177"/>
      <c r="G228" s="178">
        <f>ROUND(E228*F228,2)</f>
        <v>0</v>
      </c>
      <c r="H228" s="161"/>
      <c r="I228" s="160">
        <f>ROUND(E228*H228,2)</f>
        <v>0</v>
      </c>
      <c r="J228" s="161"/>
      <c r="K228" s="160">
        <f>ROUND(E228*J228,2)</f>
        <v>0</v>
      </c>
      <c r="L228" s="160">
        <v>21</v>
      </c>
      <c r="M228" s="160">
        <f>G228*(1+L228/100)</f>
        <v>0</v>
      </c>
      <c r="N228" s="159">
        <v>0</v>
      </c>
      <c r="O228" s="159">
        <f>ROUND(E228*N228,2)</f>
        <v>0</v>
      </c>
      <c r="P228" s="159">
        <v>0</v>
      </c>
      <c r="Q228" s="159">
        <f>ROUND(E228*P228,2)</f>
        <v>0</v>
      </c>
      <c r="R228" s="160" t="s">
        <v>235</v>
      </c>
      <c r="S228" s="160" t="s">
        <v>148</v>
      </c>
      <c r="T228" s="160" t="s">
        <v>148</v>
      </c>
      <c r="U228" s="160">
        <v>0</v>
      </c>
      <c r="V228" s="160">
        <f>ROUND(E228*U228,2)</f>
        <v>0</v>
      </c>
      <c r="W228" s="160"/>
      <c r="X228" s="160" t="s">
        <v>230</v>
      </c>
      <c r="Y228" s="160" t="s">
        <v>151</v>
      </c>
      <c r="Z228" s="150"/>
      <c r="AA228" s="150"/>
      <c r="AB228" s="150"/>
      <c r="AC228" s="150"/>
      <c r="AD228" s="150"/>
      <c r="AE228" s="150"/>
      <c r="AF228" s="150"/>
      <c r="AG228" s="150" t="s">
        <v>425</v>
      </c>
      <c r="AH228" s="150"/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outlineLevel="2" x14ac:dyDescent="0.2">
      <c r="A229" s="157"/>
      <c r="B229" s="158"/>
      <c r="C229" s="189" t="s">
        <v>515</v>
      </c>
      <c r="D229" s="162"/>
      <c r="E229" s="163">
        <v>4</v>
      </c>
      <c r="F229" s="160"/>
      <c r="G229" s="160"/>
      <c r="H229" s="160"/>
      <c r="I229" s="160"/>
      <c r="J229" s="160"/>
      <c r="K229" s="160"/>
      <c r="L229" s="160"/>
      <c r="M229" s="160"/>
      <c r="N229" s="159"/>
      <c r="O229" s="159"/>
      <c r="P229" s="159"/>
      <c r="Q229" s="159"/>
      <c r="R229" s="160"/>
      <c r="S229" s="160"/>
      <c r="T229" s="160"/>
      <c r="U229" s="160"/>
      <c r="V229" s="160"/>
      <c r="W229" s="160"/>
      <c r="X229" s="160"/>
      <c r="Y229" s="160"/>
      <c r="Z229" s="150"/>
      <c r="AA229" s="150"/>
      <c r="AB229" s="150"/>
      <c r="AC229" s="150"/>
      <c r="AD229" s="150"/>
      <c r="AE229" s="150"/>
      <c r="AF229" s="150"/>
      <c r="AG229" s="150" t="s">
        <v>171</v>
      </c>
      <c r="AH229" s="150">
        <v>0</v>
      </c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3" x14ac:dyDescent="0.2">
      <c r="A230" s="157"/>
      <c r="B230" s="158"/>
      <c r="C230" s="189" t="s">
        <v>516</v>
      </c>
      <c r="D230" s="162"/>
      <c r="E230" s="163">
        <v>9</v>
      </c>
      <c r="F230" s="160"/>
      <c r="G230" s="160"/>
      <c r="H230" s="160"/>
      <c r="I230" s="160"/>
      <c r="J230" s="160"/>
      <c r="K230" s="160"/>
      <c r="L230" s="160"/>
      <c r="M230" s="160"/>
      <c r="N230" s="159"/>
      <c r="O230" s="159"/>
      <c r="P230" s="159"/>
      <c r="Q230" s="159"/>
      <c r="R230" s="160"/>
      <c r="S230" s="160"/>
      <c r="T230" s="160"/>
      <c r="U230" s="160"/>
      <c r="V230" s="160"/>
      <c r="W230" s="160"/>
      <c r="X230" s="160"/>
      <c r="Y230" s="160"/>
      <c r="Z230" s="150"/>
      <c r="AA230" s="150"/>
      <c r="AB230" s="150"/>
      <c r="AC230" s="150"/>
      <c r="AD230" s="150"/>
      <c r="AE230" s="150"/>
      <c r="AF230" s="150"/>
      <c r="AG230" s="150" t="s">
        <v>171</v>
      </c>
      <c r="AH230" s="150">
        <v>0</v>
      </c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3" x14ac:dyDescent="0.2">
      <c r="A231" s="157"/>
      <c r="B231" s="158"/>
      <c r="C231" s="189" t="s">
        <v>517</v>
      </c>
      <c r="D231" s="162"/>
      <c r="E231" s="163">
        <v>10</v>
      </c>
      <c r="F231" s="160"/>
      <c r="G231" s="160"/>
      <c r="H231" s="160"/>
      <c r="I231" s="160"/>
      <c r="J231" s="160"/>
      <c r="K231" s="160"/>
      <c r="L231" s="160"/>
      <c r="M231" s="160"/>
      <c r="N231" s="159"/>
      <c r="O231" s="159"/>
      <c r="P231" s="159"/>
      <c r="Q231" s="159"/>
      <c r="R231" s="160"/>
      <c r="S231" s="160"/>
      <c r="T231" s="160"/>
      <c r="U231" s="160"/>
      <c r="V231" s="160"/>
      <c r="W231" s="160"/>
      <c r="X231" s="160"/>
      <c r="Y231" s="160"/>
      <c r="Z231" s="150"/>
      <c r="AA231" s="150"/>
      <c r="AB231" s="150"/>
      <c r="AC231" s="150"/>
      <c r="AD231" s="150"/>
      <c r="AE231" s="150"/>
      <c r="AF231" s="150"/>
      <c r="AG231" s="150" t="s">
        <v>171</v>
      </c>
      <c r="AH231" s="150">
        <v>0</v>
      </c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outlineLevel="3" x14ac:dyDescent="0.2">
      <c r="A232" s="157"/>
      <c r="B232" s="158"/>
      <c r="C232" s="189" t="s">
        <v>518</v>
      </c>
      <c r="D232" s="162"/>
      <c r="E232" s="163">
        <v>1</v>
      </c>
      <c r="F232" s="160"/>
      <c r="G232" s="160"/>
      <c r="H232" s="160"/>
      <c r="I232" s="160"/>
      <c r="J232" s="160"/>
      <c r="K232" s="160"/>
      <c r="L232" s="160"/>
      <c r="M232" s="160"/>
      <c r="N232" s="159"/>
      <c r="O232" s="159"/>
      <c r="P232" s="159"/>
      <c r="Q232" s="159"/>
      <c r="R232" s="160"/>
      <c r="S232" s="160"/>
      <c r="T232" s="160"/>
      <c r="U232" s="160"/>
      <c r="V232" s="160"/>
      <c r="W232" s="160"/>
      <c r="X232" s="160"/>
      <c r="Y232" s="160"/>
      <c r="Z232" s="150"/>
      <c r="AA232" s="150"/>
      <c r="AB232" s="150"/>
      <c r="AC232" s="150"/>
      <c r="AD232" s="150"/>
      <c r="AE232" s="150"/>
      <c r="AF232" s="150"/>
      <c r="AG232" s="150" t="s">
        <v>171</v>
      </c>
      <c r="AH232" s="150">
        <v>0</v>
      </c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outlineLevel="3" x14ac:dyDescent="0.2">
      <c r="A233" s="157"/>
      <c r="B233" s="158"/>
      <c r="C233" s="189" t="s">
        <v>519</v>
      </c>
      <c r="D233" s="162"/>
      <c r="E233" s="163">
        <v>1</v>
      </c>
      <c r="F233" s="160"/>
      <c r="G233" s="160"/>
      <c r="H233" s="160"/>
      <c r="I233" s="160"/>
      <c r="J233" s="160"/>
      <c r="K233" s="160"/>
      <c r="L233" s="160"/>
      <c r="M233" s="160"/>
      <c r="N233" s="159"/>
      <c r="O233" s="159"/>
      <c r="P233" s="159"/>
      <c r="Q233" s="159"/>
      <c r="R233" s="160"/>
      <c r="S233" s="160"/>
      <c r="T233" s="160"/>
      <c r="U233" s="160"/>
      <c r="V233" s="160"/>
      <c r="W233" s="160"/>
      <c r="X233" s="160"/>
      <c r="Y233" s="160"/>
      <c r="Z233" s="150"/>
      <c r="AA233" s="150"/>
      <c r="AB233" s="150"/>
      <c r="AC233" s="150"/>
      <c r="AD233" s="150"/>
      <c r="AE233" s="150"/>
      <c r="AF233" s="150"/>
      <c r="AG233" s="150" t="s">
        <v>171</v>
      </c>
      <c r="AH233" s="150">
        <v>0</v>
      </c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1" x14ac:dyDescent="0.2">
      <c r="A234" s="173">
        <v>93</v>
      </c>
      <c r="B234" s="174" t="s">
        <v>520</v>
      </c>
      <c r="C234" s="188" t="s">
        <v>521</v>
      </c>
      <c r="D234" s="175" t="s">
        <v>298</v>
      </c>
      <c r="E234" s="176">
        <v>25</v>
      </c>
      <c r="F234" s="177"/>
      <c r="G234" s="178">
        <f>ROUND(E234*F234,2)</f>
        <v>0</v>
      </c>
      <c r="H234" s="161"/>
      <c r="I234" s="160">
        <f>ROUND(E234*H234,2)</f>
        <v>0</v>
      </c>
      <c r="J234" s="161"/>
      <c r="K234" s="160">
        <f>ROUND(E234*J234,2)</f>
        <v>0</v>
      </c>
      <c r="L234" s="160">
        <v>21</v>
      </c>
      <c r="M234" s="160">
        <f>G234*(1+L234/100)</f>
        <v>0</v>
      </c>
      <c r="N234" s="159">
        <v>1.1299999999999999E-3</v>
      </c>
      <c r="O234" s="159">
        <f>ROUND(E234*N234,2)</f>
        <v>0.03</v>
      </c>
      <c r="P234" s="159">
        <v>0</v>
      </c>
      <c r="Q234" s="159">
        <f>ROUND(E234*P234,2)</f>
        <v>0</v>
      </c>
      <c r="R234" s="160"/>
      <c r="S234" s="160" t="s">
        <v>148</v>
      </c>
      <c r="T234" s="160" t="s">
        <v>148</v>
      </c>
      <c r="U234" s="160">
        <v>0</v>
      </c>
      <c r="V234" s="160">
        <f>ROUND(E234*U234,2)</f>
        <v>0</v>
      </c>
      <c r="W234" s="160"/>
      <c r="X234" s="160" t="s">
        <v>209</v>
      </c>
      <c r="Y234" s="160" t="s">
        <v>151</v>
      </c>
      <c r="Z234" s="150"/>
      <c r="AA234" s="150"/>
      <c r="AB234" s="150"/>
      <c r="AC234" s="150"/>
      <c r="AD234" s="150"/>
      <c r="AE234" s="150"/>
      <c r="AF234" s="150"/>
      <c r="AG234" s="150" t="s">
        <v>292</v>
      </c>
      <c r="AH234" s="150"/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outlineLevel="2" x14ac:dyDescent="0.2">
      <c r="A235" s="157"/>
      <c r="B235" s="158"/>
      <c r="C235" s="189" t="s">
        <v>515</v>
      </c>
      <c r="D235" s="162"/>
      <c r="E235" s="163">
        <v>4</v>
      </c>
      <c r="F235" s="160"/>
      <c r="G235" s="160"/>
      <c r="H235" s="160"/>
      <c r="I235" s="160"/>
      <c r="J235" s="160"/>
      <c r="K235" s="160"/>
      <c r="L235" s="160"/>
      <c r="M235" s="160"/>
      <c r="N235" s="159"/>
      <c r="O235" s="159"/>
      <c r="P235" s="159"/>
      <c r="Q235" s="159"/>
      <c r="R235" s="160"/>
      <c r="S235" s="160"/>
      <c r="T235" s="160"/>
      <c r="U235" s="160"/>
      <c r="V235" s="160"/>
      <c r="W235" s="160"/>
      <c r="X235" s="160"/>
      <c r="Y235" s="160"/>
      <c r="Z235" s="150"/>
      <c r="AA235" s="150"/>
      <c r="AB235" s="150"/>
      <c r="AC235" s="150"/>
      <c r="AD235" s="150"/>
      <c r="AE235" s="150"/>
      <c r="AF235" s="150"/>
      <c r="AG235" s="150" t="s">
        <v>171</v>
      </c>
      <c r="AH235" s="150">
        <v>0</v>
      </c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3" x14ac:dyDescent="0.2">
      <c r="A236" s="157"/>
      <c r="B236" s="158"/>
      <c r="C236" s="189" t="s">
        <v>516</v>
      </c>
      <c r="D236" s="162"/>
      <c r="E236" s="163">
        <v>9</v>
      </c>
      <c r="F236" s="160"/>
      <c r="G236" s="160"/>
      <c r="H236" s="160"/>
      <c r="I236" s="160"/>
      <c r="J236" s="160"/>
      <c r="K236" s="160"/>
      <c r="L236" s="160"/>
      <c r="M236" s="160"/>
      <c r="N236" s="159"/>
      <c r="O236" s="159"/>
      <c r="P236" s="159"/>
      <c r="Q236" s="159"/>
      <c r="R236" s="160"/>
      <c r="S236" s="160"/>
      <c r="T236" s="160"/>
      <c r="U236" s="160"/>
      <c r="V236" s="160"/>
      <c r="W236" s="160"/>
      <c r="X236" s="160"/>
      <c r="Y236" s="160"/>
      <c r="Z236" s="150"/>
      <c r="AA236" s="150"/>
      <c r="AB236" s="150"/>
      <c r="AC236" s="150"/>
      <c r="AD236" s="150"/>
      <c r="AE236" s="150"/>
      <c r="AF236" s="150"/>
      <c r="AG236" s="150" t="s">
        <v>171</v>
      </c>
      <c r="AH236" s="150">
        <v>0</v>
      </c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3" x14ac:dyDescent="0.2">
      <c r="A237" s="157"/>
      <c r="B237" s="158"/>
      <c r="C237" s="189" t="s">
        <v>517</v>
      </c>
      <c r="D237" s="162"/>
      <c r="E237" s="163">
        <v>10</v>
      </c>
      <c r="F237" s="160"/>
      <c r="G237" s="160"/>
      <c r="H237" s="160"/>
      <c r="I237" s="160"/>
      <c r="J237" s="160"/>
      <c r="K237" s="160"/>
      <c r="L237" s="160"/>
      <c r="M237" s="160"/>
      <c r="N237" s="159"/>
      <c r="O237" s="159"/>
      <c r="P237" s="159"/>
      <c r="Q237" s="159"/>
      <c r="R237" s="160"/>
      <c r="S237" s="160"/>
      <c r="T237" s="160"/>
      <c r="U237" s="160"/>
      <c r="V237" s="160"/>
      <c r="W237" s="160"/>
      <c r="X237" s="160"/>
      <c r="Y237" s="160"/>
      <c r="Z237" s="150"/>
      <c r="AA237" s="150"/>
      <c r="AB237" s="150"/>
      <c r="AC237" s="150"/>
      <c r="AD237" s="150"/>
      <c r="AE237" s="150"/>
      <c r="AF237" s="150"/>
      <c r="AG237" s="150" t="s">
        <v>171</v>
      </c>
      <c r="AH237" s="150">
        <v>0</v>
      </c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outlineLevel="3" x14ac:dyDescent="0.2">
      <c r="A238" s="157"/>
      <c r="B238" s="158"/>
      <c r="C238" s="189" t="s">
        <v>518</v>
      </c>
      <c r="D238" s="162"/>
      <c r="E238" s="163">
        <v>1</v>
      </c>
      <c r="F238" s="160"/>
      <c r="G238" s="160"/>
      <c r="H238" s="160"/>
      <c r="I238" s="160"/>
      <c r="J238" s="160"/>
      <c r="K238" s="160"/>
      <c r="L238" s="160"/>
      <c r="M238" s="160"/>
      <c r="N238" s="159"/>
      <c r="O238" s="159"/>
      <c r="P238" s="159"/>
      <c r="Q238" s="159"/>
      <c r="R238" s="160"/>
      <c r="S238" s="160"/>
      <c r="T238" s="160"/>
      <c r="U238" s="160"/>
      <c r="V238" s="160"/>
      <c r="W238" s="160"/>
      <c r="X238" s="160"/>
      <c r="Y238" s="160"/>
      <c r="Z238" s="150"/>
      <c r="AA238" s="150"/>
      <c r="AB238" s="150"/>
      <c r="AC238" s="150"/>
      <c r="AD238" s="150"/>
      <c r="AE238" s="150"/>
      <c r="AF238" s="150"/>
      <c r="AG238" s="150" t="s">
        <v>171</v>
      </c>
      <c r="AH238" s="150">
        <v>0</v>
      </c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3" x14ac:dyDescent="0.2">
      <c r="A239" s="157"/>
      <c r="B239" s="158"/>
      <c r="C239" s="189" t="s">
        <v>519</v>
      </c>
      <c r="D239" s="162"/>
      <c r="E239" s="163">
        <v>1</v>
      </c>
      <c r="F239" s="160"/>
      <c r="G239" s="160"/>
      <c r="H239" s="160"/>
      <c r="I239" s="160"/>
      <c r="J239" s="160"/>
      <c r="K239" s="160"/>
      <c r="L239" s="160"/>
      <c r="M239" s="160"/>
      <c r="N239" s="159"/>
      <c r="O239" s="159"/>
      <c r="P239" s="159"/>
      <c r="Q239" s="159"/>
      <c r="R239" s="160"/>
      <c r="S239" s="160"/>
      <c r="T239" s="160"/>
      <c r="U239" s="160"/>
      <c r="V239" s="160"/>
      <c r="W239" s="160"/>
      <c r="X239" s="160"/>
      <c r="Y239" s="160"/>
      <c r="Z239" s="150"/>
      <c r="AA239" s="150"/>
      <c r="AB239" s="150"/>
      <c r="AC239" s="150"/>
      <c r="AD239" s="150"/>
      <c r="AE239" s="150"/>
      <c r="AF239" s="150"/>
      <c r="AG239" s="150" t="s">
        <v>171</v>
      </c>
      <c r="AH239" s="150">
        <v>0</v>
      </c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ht="33.75" outlineLevel="1" x14ac:dyDescent="0.2">
      <c r="A240" s="173">
        <v>94</v>
      </c>
      <c r="B240" s="174" t="s">
        <v>522</v>
      </c>
      <c r="C240" s="188" t="s">
        <v>523</v>
      </c>
      <c r="D240" s="175" t="s">
        <v>229</v>
      </c>
      <c r="E240" s="176">
        <v>5.2</v>
      </c>
      <c r="F240" s="177"/>
      <c r="G240" s="178">
        <f>ROUND(E240*F240,2)</f>
        <v>0</v>
      </c>
      <c r="H240" s="161"/>
      <c r="I240" s="160">
        <f>ROUND(E240*H240,2)</f>
        <v>0</v>
      </c>
      <c r="J240" s="161"/>
      <c r="K240" s="160">
        <f>ROUND(E240*J240,2)</f>
        <v>0</v>
      </c>
      <c r="L240" s="160">
        <v>21</v>
      </c>
      <c r="M240" s="160">
        <f>G240*(1+L240/100)</f>
        <v>0</v>
      </c>
      <c r="N240" s="159">
        <v>0.11176</v>
      </c>
      <c r="O240" s="159">
        <f>ROUND(E240*N240,2)</f>
        <v>0.57999999999999996</v>
      </c>
      <c r="P240" s="159">
        <v>0</v>
      </c>
      <c r="Q240" s="159">
        <f>ROUND(E240*P240,2)</f>
        <v>0</v>
      </c>
      <c r="R240" s="160"/>
      <c r="S240" s="160" t="s">
        <v>148</v>
      </c>
      <c r="T240" s="160" t="s">
        <v>148</v>
      </c>
      <c r="U240" s="160">
        <v>3.92</v>
      </c>
      <c r="V240" s="160">
        <f>ROUND(E240*U240,2)</f>
        <v>20.38</v>
      </c>
      <c r="W240" s="160"/>
      <c r="X240" s="160" t="s">
        <v>209</v>
      </c>
      <c r="Y240" s="160" t="s">
        <v>151</v>
      </c>
      <c r="Z240" s="150"/>
      <c r="AA240" s="150"/>
      <c r="AB240" s="150"/>
      <c r="AC240" s="150"/>
      <c r="AD240" s="150"/>
      <c r="AE240" s="150"/>
      <c r="AF240" s="150"/>
      <c r="AG240" s="150" t="s">
        <v>214</v>
      </c>
      <c r="AH240" s="150"/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2" x14ac:dyDescent="0.2">
      <c r="A241" s="157"/>
      <c r="B241" s="158"/>
      <c r="C241" s="189" t="s">
        <v>524</v>
      </c>
      <c r="D241" s="162"/>
      <c r="E241" s="163">
        <v>5.2</v>
      </c>
      <c r="F241" s="160"/>
      <c r="G241" s="160"/>
      <c r="H241" s="160"/>
      <c r="I241" s="160"/>
      <c r="J241" s="160"/>
      <c r="K241" s="160"/>
      <c r="L241" s="160"/>
      <c r="M241" s="160"/>
      <c r="N241" s="159"/>
      <c r="O241" s="159"/>
      <c r="P241" s="159"/>
      <c r="Q241" s="159"/>
      <c r="R241" s="160"/>
      <c r="S241" s="160"/>
      <c r="T241" s="160"/>
      <c r="U241" s="160"/>
      <c r="V241" s="160"/>
      <c r="W241" s="160"/>
      <c r="X241" s="160"/>
      <c r="Y241" s="160"/>
      <c r="Z241" s="150"/>
      <c r="AA241" s="150"/>
      <c r="AB241" s="150"/>
      <c r="AC241" s="150"/>
      <c r="AD241" s="150"/>
      <c r="AE241" s="150"/>
      <c r="AF241" s="150"/>
      <c r="AG241" s="150" t="s">
        <v>171</v>
      </c>
      <c r="AH241" s="150">
        <v>0</v>
      </c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ht="22.5" outlineLevel="1" x14ac:dyDescent="0.2">
      <c r="A242" s="173">
        <v>95</v>
      </c>
      <c r="B242" s="174" t="s">
        <v>525</v>
      </c>
      <c r="C242" s="188" t="s">
        <v>526</v>
      </c>
      <c r="D242" s="175" t="s">
        <v>229</v>
      </c>
      <c r="E242" s="176">
        <v>3</v>
      </c>
      <c r="F242" s="177"/>
      <c r="G242" s="178">
        <f>ROUND(E242*F242,2)</f>
        <v>0</v>
      </c>
      <c r="H242" s="161"/>
      <c r="I242" s="160">
        <f>ROUND(E242*H242,2)</f>
        <v>0</v>
      </c>
      <c r="J242" s="161"/>
      <c r="K242" s="160">
        <f>ROUND(E242*J242,2)</f>
        <v>0</v>
      </c>
      <c r="L242" s="160">
        <v>21</v>
      </c>
      <c r="M242" s="160">
        <f>G242*(1+L242/100)</f>
        <v>0</v>
      </c>
      <c r="N242" s="159">
        <v>2.81E-3</v>
      </c>
      <c r="O242" s="159">
        <f>ROUND(E242*N242,2)</f>
        <v>0.01</v>
      </c>
      <c r="P242" s="159">
        <v>0</v>
      </c>
      <c r="Q242" s="159">
        <f>ROUND(E242*P242,2)</f>
        <v>0</v>
      </c>
      <c r="R242" s="160"/>
      <c r="S242" s="160" t="s">
        <v>148</v>
      </c>
      <c r="T242" s="160" t="s">
        <v>148</v>
      </c>
      <c r="U242" s="160">
        <v>0.82</v>
      </c>
      <c r="V242" s="160">
        <f>ROUND(E242*U242,2)</f>
        <v>2.46</v>
      </c>
      <c r="W242" s="160"/>
      <c r="X242" s="160" t="s">
        <v>209</v>
      </c>
      <c r="Y242" s="160" t="s">
        <v>151</v>
      </c>
      <c r="Z242" s="150"/>
      <c r="AA242" s="150"/>
      <c r="AB242" s="150"/>
      <c r="AC242" s="150"/>
      <c r="AD242" s="150"/>
      <c r="AE242" s="150"/>
      <c r="AF242" s="150"/>
      <c r="AG242" s="150" t="s">
        <v>214</v>
      </c>
      <c r="AH242" s="150"/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outlineLevel="2" x14ac:dyDescent="0.2">
      <c r="A243" s="157"/>
      <c r="B243" s="158"/>
      <c r="C243" s="189" t="s">
        <v>527</v>
      </c>
      <c r="D243" s="162"/>
      <c r="E243" s="163">
        <v>1</v>
      </c>
      <c r="F243" s="160"/>
      <c r="G243" s="160"/>
      <c r="H243" s="160"/>
      <c r="I243" s="160"/>
      <c r="J243" s="160"/>
      <c r="K243" s="160"/>
      <c r="L243" s="160"/>
      <c r="M243" s="160"/>
      <c r="N243" s="159"/>
      <c r="O243" s="159"/>
      <c r="P243" s="159"/>
      <c r="Q243" s="159"/>
      <c r="R243" s="160"/>
      <c r="S243" s="160"/>
      <c r="T243" s="160"/>
      <c r="U243" s="160"/>
      <c r="V243" s="160"/>
      <c r="W243" s="160"/>
      <c r="X243" s="160"/>
      <c r="Y243" s="160"/>
      <c r="Z243" s="150"/>
      <c r="AA243" s="150"/>
      <c r="AB243" s="150"/>
      <c r="AC243" s="150"/>
      <c r="AD243" s="150"/>
      <c r="AE243" s="150"/>
      <c r="AF243" s="150"/>
      <c r="AG243" s="150" t="s">
        <v>171</v>
      </c>
      <c r="AH243" s="150">
        <v>0</v>
      </c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</row>
    <row r="244" spans="1:60" outlineLevel="3" x14ac:dyDescent="0.2">
      <c r="A244" s="157"/>
      <c r="B244" s="158"/>
      <c r="C244" s="189" t="s">
        <v>528</v>
      </c>
      <c r="D244" s="162"/>
      <c r="E244" s="163">
        <v>1</v>
      </c>
      <c r="F244" s="160"/>
      <c r="G244" s="160"/>
      <c r="H244" s="160"/>
      <c r="I244" s="160"/>
      <c r="J244" s="160"/>
      <c r="K244" s="160"/>
      <c r="L244" s="160"/>
      <c r="M244" s="160"/>
      <c r="N244" s="159"/>
      <c r="O244" s="159"/>
      <c r="P244" s="159"/>
      <c r="Q244" s="159"/>
      <c r="R244" s="160"/>
      <c r="S244" s="160"/>
      <c r="T244" s="160"/>
      <c r="U244" s="160"/>
      <c r="V244" s="160"/>
      <c r="W244" s="160"/>
      <c r="X244" s="160"/>
      <c r="Y244" s="160"/>
      <c r="Z244" s="150"/>
      <c r="AA244" s="150"/>
      <c r="AB244" s="150"/>
      <c r="AC244" s="150"/>
      <c r="AD244" s="150"/>
      <c r="AE244" s="150"/>
      <c r="AF244" s="150"/>
      <c r="AG244" s="150" t="s">
        <v>171</v>
      </c>
      <c r="AH244" s="150">
        <v>0</v>
      </c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outlineLevel="3" x14ac:dyDescent="0.2">
      <c r="A245" s="157"/>
      <c r="B245" s="158"/>
      <c r="C245" s="189" t="s">
        <v>529</v>
      </c>
      <c r="D245" s="162"/>
      <c r="E245" s="163">
        <v>1</v>
      </c>
      <c r="F245" s="160"/>
      <c r="G245" s="160"/>
      <c r="H245" s="160"/>
      <c r="I245" s="160"/>
      <c r="J245" s="160"/>
      <c r="K245" s="160"/>
      <c r="L245" s="160"/>
      <c r="M245" s="160"/>
      <c r="N245" s="159"/>
      <c r="O245" s="159"/>
      <c r="P245" s="159"/>
      <c r="Q245" s="159"/>
      <c r="R245" s="160"/>
      <c r="S245" s="160"/>
      <c r="T245" s="160"/>
      <c r="U245" s="160"/>
      <c r="V245" s="160"/>
      <c r="W245" s="160"/>
      <c r="X245" s="160"/>
      <c r="Y245" s="160"/>
      <c r="Z245" s="150"/>
      <c r="AA245" s="150"/>
      <c r="AB245" s="150"/>
      <c r="AC245" s="150"/>
      <c r="AD245" s="150"/>
      <c r="AE245" s="150"/>
      <c r="AF245" s="150"/>
      <c r="AG245" s="150" t="s">
        <v>171</v>
      </c>
      <c r="AH245" s="150">
        <v>0</v>
      </c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ht="22.5" outlineLevel="1" x14ac:dyDescent="0.2">
      <c r="A246" s="173">
        <v>96</v>
      </c>
      <c r="B246" s="174" t="s">
        <v>530</v>
      </c>
      <c r="C246" s="188" t="s">
        <v>531</v>
      </c>
      <c r="D246" s="175" t="s">
        <v>229</v>
      </c>
      <c r="E246" s="176">
        <v>3</v>
      </c>
      <c r="F246" s="177"/>
      <c r="G246" s="178">
        <f>ROUND(E246*F246,2)</f>
        <v>0</v>
      </c>
      <c r="H246" s="161"/>
      <c r="I246" s="160">
        <f>ROUND(E246*H246,2)</f>
        <v>0</v>
      </c>
      <c r="J246" s="161"/>
      <c r="K246" s="160">
        <f>ROUND(E246*J246,2)</f>
        <v>0</v>
      </c>
      <c r="L246" s="160">
        <v>21</v>
      </c>
      <c r="M246" s="160">
        <f>G246*(1+L246/100)</f>
        <v>0</v>
      </c>
      <c r="N246" s="159">
        <v>2.7799999999999999E-3</v>
      </c>
      <c r="O246" s="159">
        <f>ROUND(E246*N246,2)</f>
        <v>0.01</v>
      </c>
      <c r="P246" s="159">
        <v>0</v>
      </c>
      <c r="Q246" s="159">
        <f>ROUND(E246*P246,2)</f>
        <v>0</v>
      </c>
      <c r="R246" s="160"/>
      <c r="S246" s="160" t="s">
        <v>148</v>
      </c>
      <c r="T246" s="160" t="s">
        <v>148</v>
      </c>
      <c r="U246" s="160">
        <v>1.57</v>
      </c>
      <c r="V246" s="160">
        <f>ROUND(E246*U246,2)</f>
        <v>4.71</v>
      </c>
      <c r="W246" s="160"/>
      <c r="X246" s="160" t="s">
        <v>209</v>
      </c>
      <c r="Y246" s="160" t="s">
        <v>151</v>
      </c>
      <c r="Z246" s="150"/>
      <c r="AA246" s="150"/>
      <c r="AB246" s="150"/>
      <c r="AC246" s="150"/>
      <c r="AD246" s="150"/>
      <c r="AE246" s="150"/>
      <c r="AF246" s="150"/>
      <c r="AG246" s="150" t="s">
        <v>214</v>
      </c>
      <c r="AH246" s="150"/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outlineLevel="2" x14ac:dyDescent="0.2">
      <c r="A247" s="157"/>
      <c r="B247" s="158"/>
      <c r="C247" s="189" t="s">
        <v>532</v>
      </c>
      <c r="D247" s="162"/>
      <c r="E247" s="163">
        <v>3</v>
      </c>
      <c r="F247" s="160"/>
      <c r="G247" s="160"/>
      <c r="H247" s="160"/>
      <c r="I247" s="160"/>
      <c r="J247" s="160"/>
      <c r="K247" s="160"/>
      <c r="L247" s="160"/>
      <c r="M247" s="160"/>
      <c r="N247" s="159"/>
      <c r="O247" s="159"/>
      <c r="P247" s="159"/>
      <c r="Q247" s="159"/>
      <c r="R247" s="160"/>
      <c r="S247" s="160"/>
      <c r="T247" s="160"/>
      <c r="U247" s="160"/>
      <c r="V247" s="160"/>
      <c r="W247" s="160"/>
      <c r="X247" s="160"/>
      <c r="Y247" s="160"/>
      <c r="Z247" s="150"/>
      <c r="AA247" s="150"/>
      <c r="AB247" s="150"/>
      <c r="AC247" s="150"/>
      <c r="AD247" s="150"/>
      <c r="AE247" s="150"/>
      <c r="AF247" s="150"/>
      <c r="AG247" s="150" t="s">
        <v>171</v>
      </c>
      <c r="AH247" s="150">
        <v>0</v>
      </c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ht="45" outlineLevel="1" x14ac:dyDescent="0.2">
      <c r="A248" s="173">
        <v>97</v>
      </c>
      <c r="B248" s="174" t="s">
        <v>533</v>
      </c>
      <c r="C248" s="188" t="s">
        <v>534</v>
      </c>
      <c r="D248" s="175" t="s">
        <v>229</v>
      </c>
      <c r="E248" s="176">
        <v>1</v>
      </c>
      <c r="F248" s="177"/>
      <c r="G248" s="178">
        <f>ROUND(E248*F248,2)</f>
        <v>0</v>
      </c>
      <c r="H248" s="161"/>
      <c r="I248" s="160">
        <f>ROUND(E248*H248,2)</f>
        <v>0</v>
      </c>
      <c r="J248" s="161"/>
      <c r="K248" s="160">
        <f>ROUND(E248*J248,2)</f>
        <v>0</v>
      </c>
      <c r="L248" s="160">
        <v>21</v>
      </c>
      <c r="M248" s="160">
        <f>G248*(1+L248/100)</f>
        <v>0</v>
      </c>
      <c r="N248" s="159">
        <v>6.0000000000000001E-3</v>
      </c>
      <c r="O248" s="159">
        <f>ROUND(E248*N248,2)</f>
        <v>0.01</v>
      </c>
      <c r="P248" s="159">
        <v>0</v>
      </c>
      <c r="Q248" s="159">
        <f>ROUND(E248*P248,2)</f>
        <v>0</v>
      </c>
      <c r="R248" s="160"/>
      <c r="S248" s="160" t="s">
        <v>155</v>
      </c>
      <c r="T248" s="160" t="s">
        <v>149</v>
      </c>
      <c r="U248" s="160">
        <v>0</v>
      </c>
      <c r="V248" s="160">
        <f>ROUND(E248*U248,2)</f>
        <v>0</v>
      </c>
      <c r="W248" s="160"/>
      <c r="X248" s="160" t="s">
        <v>230</v>
      </c>
      <c r="Y248" s="160" t="s">
        <v>151</v>
      </c>
      <c r="Z248" s="150"/>
      <c r="AA248" s="150"/>
      <c r="AB248" s="150"/>
      <c r="AC248" s="150"/>
      <c r="AD248" s="150"/>
      <c r="AE248" s="150"/>
      <c r="AF248" s="150"/>
      <c r="AG248" s="150" t="s">
        <v>231</v>
      </c>
      <c r="AH248" s="150"/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ht="22.5" outlineLevel="2" x14ac:dyDescent="0.2">
      <c r="A249" s="157"/>
      <c r="B249" s="158"/>
      <c r="C249" s="189" t="s">
        <v>535</v>
      </c>
      <c r="D249" s="162"/>
      <c r="E249" s="163">
        <v>1</v>
      </c>
      <c r="F249" s="160"/>
      <c r="G249" s="160"/>
      <c r="H249" s="160"/>
      <c r="I249" s="160"/>
      <c r="J249" s="160"/>
      <c r="K249" s="160"/>
      <c r="L249" s="160"/>
      <c r="M249" s="160"/>
      <c r="N249" s="159"/>
      <c r="O249" s="159"/>
      <c r="P249" s="159"/>
      <c r="Q249" s="159"/>
      <c r="R249" s="160"/>
      <c r="S249" s="160"/>
      <c r="T249" s="160"/>
      <c r="U249" s="160"/>
      <c r="V249" s="160"/>
      <c r="W249" s="160"/>
      <c r="X249" s="160"/>
      <c r="Y249" s="160"/>
      <c r="Z249" s="150"/>
      <c r="AA249" s="150"/>
      <c r="AB249" s="150"/>
      <c r="AC249" s="150"/>
      <c r="AD249" s="150"/>
      <c r="AE249" s="150"/>
      <c r="AF249" s="150"/>
      <c r="AG249" s="150" t="s">
        <v>171</v>
      </c>
      <c r="AH249" s="150">
        <v>0</v>
      </c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</row>
    <row r="250" spans="1:60" ht="33.75" outlineLevel="1" x14ac:dyDescent="0.2">
      <c r="A250" s="173">
        <v>98</v>
      </c>
      <c r="B250" s="174" t="s">
        <v>536</v>
      </c>
      <c r="C250" s="188" t="s">
        <v>537</v>
      </c>
      <c r="D250" s="175" t="s">
        <v>229</v>
      </c>
      <c r="E250" s="176">
        <v>3</v>
      </c>
      <c r="F250" s="177"/>
      <c r="G250" s="178">
        <f>ROUND(E250*F250,2)</f>
        <v>0</v>
      </c>
      <c r="H250" s="161"/>
      <c r="I250" s="160">
        <f>ROUND(E250*H250,2)</f>
        <v>0</v>
      </c>
      <c r="J250" s="161"/>
      <c r="K250" s="160">
        <f>ROUND(E250*J250,2)</f>
        <v>0</v>
      </c>
      <c r="L250" s="160">
        <v>21</v>
      </c>
      <c r="M250" s="160">
        <f>G250*(1+L250/100)</f>
        <v>0</v>
      </c>
      <c r="N250" s="159">
        <v>6.0000000000000001E-3</v>
      </c>
      <c r="O250" s="159">
        <f>ROUND(E250*N250,2)</f>
        <v>0.02</v>
      </c>
      <c r="P250" s="159">
        <v>0</v>
      </c>
      <c r="Q250" s="159">
        <f>ROUND(E250*P250,2)</f>
        <v>0</v>
      </c>
      <c r="R250" s="160"/>
      <c r="S250" s="160" t="s">
        <v>155</v>
      </c>
      <c r="T250" s="160" t="s">
        <v>149</v>
      </c>
      <c r="U250" s="160">
        <v>0</v>
      </c>
      <c r="V250" s="160">
        <f>ROUND(E250*U250,2)</f>
        <v>0</v>
      </c>
      <c r="W250" s="160"/>
      <c r="X250" s="160" t="s">
        <v>230</v>
      </c>
      <c r="Y250" s="160" t="s">
        <v>151</v>
      </c>
      <c r="Z250" s="150"/>
      <c r="AA250" s="150"/>
      <c r="AB250" s="150"/>
      <c r="AC250" s="150"/>
      <c r="AD250" s="150"/>
      <c r="AE250" s="150"/>
      <c r="AF250" s="150"/>
      <c r="AG250" s="150" t="s">
        <v>231</v>
      </c>
      <c r="AH250" s="150"/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ht="45" outlineLevel="2" x14ac:dyDescent="0.2">
      <c r="A251" s="157"/>
      <c r="B251" s="158"/>
      <c r="C251" s="269" t="s">
        <v>930</v>
      </c>
      <c r="D251" s="270"/>
      <c r="E251" s="270"/>
      <c r="F251" s="270"/>
      <c r="G251" s="270"/>
      <c r="H251" s="160"/>
      <c r="I251" s="160"/>
      <c r="J251" s="160"/>
      <c r="K251" s="160"/>
      <c r="L251" s="160"/>
      <c r="M251" s="160"/>
      <c r="N251" s="159"/>
      <c r="O251" s="159"/>
      <c r="P251" s="159"/>
      <c r="Q251" s="159"/>
      <c r="R251" s="160"/>
      <c r="S251" s="160"/>
      <c r="T251" s="160"/>
      <c r="U251" s="160"/>
      <c r="V251" s="160"/>
      <c r="W251" s="160"/>
      <c r="X251" s="160"/>
      <c r="Y251" s="160"/>
      <c r="Z251" s="150"/>
      <c r="AA251" s="150"/>
      <c r="AB251" s="150"/>
      <c r="AC251" s="150"/>
      <c r="AD251" s="150"/>
      <c r="AE251" s="150"/>
      <c r="AF251" s="150"/>
      <c r="AG251" s="150" t="s">
        <v>159</v>
      </c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85" t="str">
        <f>C251</f>
        <v>Pozice č.3.3 Technologické schéma výkres č.101, oběhové čerpadlo s elektronickou automatickou regulací otáček, topná voda až 110°C, PN10 přírubové, délka 220mm, pracovní bod 65kPa, 8,77m3/h, el.max.333W, 230V, 50Hz, 0,18-1,55A, nastavení Autoadapt, max. průtok 21,8m3/h, max. výtlak 12m, příruba DN32 (např.Grundfos Magna 3 typ 32-120F)</v>
      </c>
      <c r="BB251" s="150"/>
      <c r="BC251" s="150"/>
      <c r="BD251" s="150"/>
      <c r="BE251" s="150"/>
      <c r="BF251" s="150"/>
      <c r="BG251" s="150"/>
      <c r="BH251" s="150"/>
    </row>
    <row r="252" spans="1:60" ht="45" outlineLevel="3" x14ac:dyDescent="0.2">
      <c r="A252" s="157"/>
      <c r="B252" s="158"/>
      <c r="C252" s="271" t="s">
        <v>931</v>
      </c>
      <c r="D252" s="272"/>
      <c r="E252" s="272"/>
      <c r="F252" s="272"/>
      <c r="G252" s="272"/>
      <c r="H252" s="160"/>
      <c r="I252" s="160"/>
      <c r="J252" s="160"/>
      <c r="K252" s="160"/>
      <c r="L252" s="160"/>
      <c r="M252" s="160"/>
      <c r="N252" s="159"/>
      <c r="O252" s="159"/>
      <c r="P252" s="159"/>
      <c r="Q252" s="159"/>
      <c r="R252" s="160"/>
      <c r="S252" s="160"/>
      <c r="T252" s="160"/>
      <c r="U252" s="160"/>
      <c r="V252" s="160"/>
      <c r="W252" s="160"/>
      <c r="X252" s="160"/>
      <c r="Y252" s="160"/>
      <c r="Z252" s="150"/>
      <c r="AA252" s="150"/>
      <c r="AB252" s="150"/>
      <c r="AC252" s="150"/>
      <c r="AD252" s="150"/>
      <c r="AE252" s="150"/>
      <c r="AF252" s="150"/>
      <c r="AG252" s="150" t="s">
        <v>159</v>
      </c>
      <c r="AH252" s="150"/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85" t="str">
        <f>C252</f>
        <v>Pozice č.3.5 Technologické schéma výkres č.101, oběhové čerpadlo s elektronickou automatickou regulací otáček, topná voda až 110°C, PN10 přírubové, délka 220mm, pracovní bod 65kPa, 8,68m3/h, el.max.333W, 230V, 50Hz, 0,18-1,55A, nastavení Autoadapt,  max. průtok 21,8m3/h, max. výtlak 12m, příruba DN32 (např.Grundfos Magna 3 typ 32-120F)</v>
      </c>
      <c r="BB252" s="150"/>
      <c r="BC252" s="150"/>
      <c r="BD252" s="150"/>
      <c r="BE252" s="150"/>
      <c r="BF252" s="150"/>
      <c r="BG252" s="150"/>
      <c r="BH252" s="150"/>
    </row>
    <row r="253" spans="1:60" ht="45" outlineLevel="3" x14ac:dyDescent="0.2">
      <c r="A253" s="157"/>
      <c r="B253" s="158"/>
      <c r="C253" s="271" t="s">
        <v>538</v>
      </c>
      <c r="D253" s="272"/>
      <c r="E253" s="272"/>
      <c r="F253" s="272"/>
      <c r="G253" s="272"/>
      <c r="H253" s="160"/>
      <c r="I253" s="160"/>
      <c r="J253" s="160"/>
      <c r="K253" s="160"/>
      <c r="L253" s="160"/>
      <c r="M253" s="160"/>
      <c r="N253" s="159"/>
      <c r="O253" s="159"/>
      <c r="P253" s="159"/>
      <c r="Q253" s="159"/>
      <c r="R253" s="160"/>
      <c r="S253" s="160"/>
      <c r="T253" s="160"/>
      <c r="U253" s="160"/>
      <c r="V253" s="160"/>
      <c r="W253" s="160"/>
      <c r="X253" s="160"/>
      <c r="Y253" s="160"/>
      <c r="Z253" s="150"/>
      <c r="AA253" s="150"/>
      <c r="AB253" s="150"/>
      <c r="AC253" s="150"/>
      <c r="AD253" s="150"/>
      <c r="AE253" s="150"/>
      <c r="AF253" s="150"/>
      <c r="AG253" s="150" t="s">
        <v>159</v>
      </c>
      <c r="AH253" s="150"/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85" t="str">
        <f>C253</f>
        <v>Pozice č.3.7 Technologické schéma výkres č.101, oběhové čerpadlo s elektronickou automatickou regulací otáček, topná voda až 110°C, PN10 přírubové, délka 220mm, pracovní bod 65kPa, 10,10m3/h, el.max.333W, 230V, 50Hz, 0,18-1,55A, nastavení Autoadapt,  max. průtok 21,8m3/h, max. výtlak 12m, příruba DN32 (např.Grundfos Magna 3 typ 32-120F)</v>
      </c>
      <c r="BB253" s="150"/>
      <c r="BC253" s="150"/>
      <c r="BD253" s="150"/>
      <c r="BE253" s="150"/>
      <c r="BF253" s="150"/>
      <c r="BG253" s="150"/>
      <c r="BH253" s="150"/>
    </row>
    <row r="254" spans="1:60" outlineLevel="2" x14ac:dyDescent="0.2">
      <c r="A254" s="157"/>
      <c r="B254" s="158"/>
      <c r="C254" s="189" t="s">
        <v>539</v>
      </c>
      <c r="D254" s="162"/>
      <c r="E254" s="163">
        <v>3</v>
      </c>
      <c r="F254" s="160"/>
      <c r="G254" s="160"/>
      <c r="H254" s="160"/>
      <c r="I254" s="160"/>
      <c r="J254" s="160"/>
      <c r="K254" s="160"/>
      <c r="L254" s="160"/>
      <c r="M254" s="160"/>
      <c r="N254" s="159"/>
      <c r="O254" s="159"/>
      <c r="P254" s="159"/>
      <c r="Q254" s="159"/>
      <c r="R254" s="160"/>
      <c r="S254" s="160"/>
      <c r="T254" s="160"/>
      <c r="U254" s="160"/>
      <c r="V254" s="160"/>
      <c r="W254" s="160"/>
      <c r="X254" s="160"/>
      <c r="Y254" s="160"/>
      <c r="Z254" s="150"/>
      <c r="AA254" s="150"/>
      <c r="AB254" s="150"/>
      <c r="AC254" s="150"/>
      <c r="AD254" s="150"/>
      <c r="AE254" s="150"/>
      <c r="AF254" s="150"/>
      <c r="AG254" s="150" t="s">
        <v>171</v>
      </c>
      <c r="AH254" s="150">
        <v>0</v>
      </c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ht="45" outlineLevel="1" x14ac:dyDescent="0.2">
      <c r="A255" s="173">
        <v>99</v>
      </c>
      <c r="B255" s="174" t="s">
        <v>540</v>
      </c>
      <c r="C255" s="188" t="s">
        <v>541</v>
      </c>
      <c r="D255" s="175" t="s">
        <v>229</v>
      </c>
      <c r="E255" s="176">
        <v>1</v>
      </c>
      <c r="F255" s="177"/>
      <c r="G255" s="178">
        <f>ROUND(E255*F255,2)</f>
        <v>0</v>
      </c>
      <c r="H255" s="161"/>
      <c r="I255" s="160">
        <f>ROUND(E255*H255,2)</f>
        <v>0</v>
      </c>
      <c r="J255" s="161"/>
      <c r="K255" s="160">
        <f>ROUND(E255*J255,2)</f>
        <v>0</v>
      </c>
      <c r="L255" s="160">
        <v>21</v>
      </c>
      <c r="M255" s="160">
        <f>G255*(1+L255/100)</f>
        <v>0</v>
      </c>
      <c r="N255" s="159">
        <v>6.0000000000000001E-3</v>
      </c>
      <c r="O255" s="159">
        <f>ROUND(E255*N255,2)</f>
        <v>0.01</v>
      </c>
      <c r="P255" s="159">
        <v>0</v>
      </c>
      <c r="Q255" s="159">
        <f>ROUND(E255*P255,2)</f>
        <v>0</v>
      </c>
      <c r="R255" s="160"/>
      <c r="S255" s="160" t="s">
        <v>155</v>
      </c>
      <c r="T255" s="160" t="s">
        <v>149</v>
      </c>
      <c r="U255" s="160">
        <v>0</v>
      </c>
      <c r="V255" s="160">
        <f>ROUND(E255*U255,2)</f>
        <v>0</v>
      </c>
      <c r="W255" s="160"/>
      <c r="X255" s="160" t="s">
        <v>230</v>
      </c>
      <c r="Y255" s="160" t="s">
        <v>151</v>
      </c>
      <c r="Z255" s="150"/>
      <c r="AA255" s="150"/>
      <c r="AB255" s="150"/>
      <c r="AC255" s="150"/>
      <c r="AD255" s="150"/>
      <c r="AE255" s="150"/>
      <c r="AF255" s="150"/>
      <c r="AG255" s="150" t="s">
        <v>231</v>
      </c>
      <c r="AH255" s="150"/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ht="22.5" outlineLevel="2" x14ac:dyDescent="0.2">
      <c r="A256" s="157"/>
      <c r="B256" s="158"/>
      <c r="C256" s="189" t="s">
        <v>542</v>
      </c>
      <c r="D256" s="162"/>
      <c r="E256" s="163">
        <v>1</v>
      </c>
      <c r="F256" s="160"/>
      <c r="G256" s="160"/>
      <c r="H256" s="160"/>
      <c r="I256" s="160"/>
      <c r="J256" s="160"/>
      <c r="K256" s="160"/>
      <c r="L256" s="160"/>
      <c r="M256" s="160"/>
      <c r="N256" s="159"/>
      <c r="O256" s="159"/>
      <c r="P256" s="159"/>
      <c r="Q256" s="159"/>
      <c r="R256" s="160"/>
      <c r="S256" s="160"/>
      <c r="T256" s="160"/>
      <c r="U256" s="160"/>
      <c r="V256" s="160"/>
      <c r="W256" s="160"/>
      <c r="X256" s="160"/>
      <c r="Y256" s="160"/>
      <c r="Z256" s="150"/>
      <c r="AA256" s="150"/>
      <c r="AB256" s="150"/>
      <c r="AC256" s="150"/>
      <c r="AD256" s="150"/>
      <c r="AE256" s="150"/>
      <c r="AF256" s="150"/>
      <c r="AG256" s="150" t="s">
        <v>171</v>
      </c>
      <c r="AH256" s="150">
        <v>0</v>
      </c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</row>
    <row r="257" spans="1:60" ht="45" outlineLevel="1" x14ac:dyDescent="0.2">
      <c r="A257" s="173">
        <v>100</v>
      </c>
      <c r="B257" s="174" t="s">
        <v>543</v>
      </c>
      <c r="C257" s="188" t="s">
        <v>544</v>
      </c>
      <c r="D257" s="175" t="s">
        <v>229</v>
      </c>
      <c r="E257" s="176">
        <v>1</v>
      </c>
      <c r="F257" s="177"/>
      <c r="G257" s="178">
        <f>ROUND(E257*F257,2)</f>
        <v>0</v>
      </c>
      <c r="H257" s="161"/>
      <c r="I257" s="160">
        <f>ROUND(E257*H257,2)</f>
        <v>0</v>
      </c>
      <c r="J257" s="161"/>
      <c r="K257" s="160">
        <f>ROUND(E257*J257,2)</f>
        <v>0</v>
      </c>
      <c r="L257" s="160">
        <v>21</v>
      </c>
      <c r="M257" s="160">
        <f>G257*(1+L257/100)</f>
        <v>0</v>
      </c>
      <c r="N257" s="159">
        <v>6.0000000000000001E-3</v>
      </c>
      <c r="O257" s="159">
        <f>ROUND(E257*N257,2)</f>
        <v>0.01</v>
      </c>
      <c r="P257" s="159">
        <v>0</v>
      </c>
      <c r="Q257" s="159">
        <f>ROUND(E257*P257,2)</f>
        <v>0</v>
      </c>
      <c r="R257" s="160"/>
      <c r="S257" s="160" t="s">
        <v>155</v>
      </c>
      <c r="T257" s="160" t="s">
        <v>149</v>
      </c>
      <c r="U257" s="160">
        <v>0</v>
      </c>
      <c r="V257" s="160">
        <f>ROUND(E257*U257,2)</f>
        <v>0</v>
      </c>
      <c r="W257" s="160"/>
      <c r="X257" s="160" t="s">
        <v>230</v>
      </c>
      <c r="Y257" s="160" t="s">
        <v>151</v>
      </c>
      <c r="Z257" s="150"/>
      <c r="AA257" s="150"/>
      <c r="AB257" s="150"/>
      <c r="AC257" s="150"/>
      <c r="AD257" s="150"/>
      <c r="AE257" s="150"/>
      <c r="AF257" s="150"/>
      <c r="AG257" s="150" t="s">
        <v>231</v>
      </c>
      <c r="AH257" s="150"/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ht="22.5" outlineLevel="2" x14ac:dyDescent="0.2">
      <c r="A258" s="157"/>
      <c r="B258" s="158"/>
      <c r="C258" s="189" t="s">
        <v>545</v>
      </c>
      <c r="D258" s="162"/>
      <c r="E258" s="163">
        <v>1</v>
      </c>
      <c r="F258" s="160"/>
      <c r="G258" s="160"/>
      <c r="H258" s="160"/>
      <c r="I258" s="160"/>
      <c r="J258" s="160"/>
      <c r="K258" s="160"/>
      <c r="L258" s="160"/>
      <c r="M258" s="160"/>
      <c r="N258" s="159"/>
      <c r="O258" s="159"/>
      <c r="P258" s="159"/>
      <c r="Q258" s="159"/>
      <c r="R258" s="160"/>
      <c r="S258" s="160"/>
      <c r="T258" s="160"/>
      <c r="U258" s="160"/>
      <c r="V258" s="160"/>
      <c r="W258" s="160"/>
      <c r="X258" s="160"/>
      <c r="Y258" s="160"/>
      <c r="Z258" s="150"/>
      <c r="AA258" s="150"/>
      <c r="AB258" s="150"/>
      <c r="AC258" s="150"/>
      <c r="AD258" s="150"/>
      <c r="AE258" s="150"/>
      <c r="AF258" s="150"/>
      <c r="AG258" s="150" t="s">
        <v>171</v>
      </c>
      <c r="AH258" s="150">
        <v>0</v>
      </c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</row>
    <row r="259" spans="1:60" outlineLevel="1" x14ac:dyDescent="0.2">
      <c r="A259" s="173">
        <v>101</v>
      </c>
      <c r="B259" s="174" t="s">
        <v>546</v>
      </c>
      <c r="C259" s="188" t="s">
        <v>547</v>
      </c>
      <c r="D259" s="175" t="s">
        <v>229</v>
      </c>
      <c r="E259" s="176">
        <v>3</v>
      </c>
      <c r="F259" s="177"/>
      <c r="G259" s="178">
        <f>ROUND(E259*F259,2)</f>
        <v>0</v>
      </c>
      <c r="H259" s="161"/>
      <c r="I259" s="160">
        <f>ROUND(E259*H259,2)</f>
        <v>0</v>
      </c>
      <c r="J259" s="161"/>
      <c r="K259" s="160">
        <f>ROUND(E259*J259,2)</f>
        <v>0</v>
      </c>
      <c r="L259" s="160">
        <v>21</v>
      </c>
      <c r="M259" s="160">
        <f>G259*(1+L259/100)</f>
        <v>0</v>
      </c>
      <c r="N259" s="159">
        <v>8.8999999999999999E-3</v>
      </c>
      <c r="O259" s="159">
        <f>ROUND(E259*N259,2)</f>
        <v>0.03</v>
      </c>
      <c r="P259" s="159">
        <v>0</v>
      </c>
      <c r="Q259" s="159">
        <f>ROUND(E259*P259,2)</f>
        <v>0</v>
      </c>
      <c r="R259" s="160"/>
      <c r="S259" s="160" t="s">
        <v>148</v>
      </c>
      <c r="T259" s="160" t="s">
        <v>148</v>
      </c>
      <c r="U259" s="160">
        <v>2.4500000000000002</v>
      </c>
      <c r="V259" s="160">
        <f>ROUND(E259*U259,2)</f>
        <v>7.35</v>
      </c>
      <c r="W259" s="160"/>
      <c r="X259" s="160" t="s">
        <v>209</v>
      </c>
      <c r="Y259" s="160" t="s">
        <v>151</v>
      </c>
      <c r="Z259" s="150"/>
      <c r="AA259" s="150"/>
      <c r="AB259" s="150"/>
      <c r="AC259" s="150"/>
      <c r="AD259" s="150"/>
      <c r="AE259" s="150"/>
      <c r="AF259" s="150"/>
      <c r="AG259" s="150" t="s">
        <v>214</v>
      </c>
      <c r="AH259" s="150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outlineLevel="2" x14ac:dyDescent="0.2">
      <c r="A260" s="157"/>
      <c r="B260" s="158"/>
      <c r="C260" s="189" t="s">
        <v>548</v>
      </c>
      <c r="D260" s="162"/>
      <c r="E260" s="163">
        <v>2</v>
      </c>
      <c r="F260" s="160"/>
      <c r="G260" s="160"/>
      <c r="H260" s="160"/>
      <c r="I260" s="160"/>
      <c r="J260" s="160"/>
      <c r="K260" s="160"/>
      <c r="L260" s="160"/>
      <c r="M260" s="160"/>
      <c r="N260" s="159"/>
      <c r="O260" s="159"/>
      <c r="P260" s="159"/>
      <c r="Q260" s="159"/>
      <c r="R260" s="160"/>
      <c r="S260" s="160"/>
      <c r="T260" s="160"/>
      <c r="U260" s="160"/>
      <c r="V260" s="160"/>
      <c r="W260" s="160"/>
      <c r="X260" s="160"/>
      <c r="Y260" s="160"/>
      <c r="Z260" s="150"/>
      <c r="AA260" s="150"/>
      <c r="AB260" s="150"/>
      <c r="AC260" s="150"/>
      <c r="AD260" s="150"/>
      <c r="AE260" s="150"/>
      <c r="AF260" s="150"/>
      <c r="AG260" s="150" t="s">
        <v>171</v>
      </c>
      <c r="AH260" s="150">
        <v>0</v>
      </c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</row>
    <row r="261" spans="1:60" outlineLevel="3" x14ac:dyDescent="0.2">
      <c r="A261" s="157"/>
      <c r="B261" s="158"/>
      <c r="C261" s="189" t="s">
        <v>549</v>
      </c>
      <c r="D261" s="162"/>
      <c r="E261" s="163">
        <v>1</v>
      </c>
      <c r="F261" s="160"/>
      <c r="G261" s="160"/>
      <c r="H261" s="160"/>
      <c r="I261" s="160"/>
      <c r="J261" s="160"/>
      <c r="K261" s="160"/>
      <c r="L261" s="160"/>
      <c r="M261" s="160"/>
      <c r="N261" s="159"/>
      <c r="O261" s="159"/>
      <c r="P261" s="159"/>
      <c r="Q261" s="159"/>
      <c r="R261" s="160"/>
      <c r="S261" s="160"/>
      <c r="T261" s="160"/>
      <c r="U261" s="160"/>
      <c r="V261" s="160"/>
      <c r="W261" s="160"/>
      <c r="X261" s="160"/>
      <c r="Y261" s="160"/>
      <c r="Z261" s="150"/>
      <c r="AA261" s="150"/>
      <c r="AB261" s="150"/>
      <c r="AC261" s="150"/>
      <c r="AD261" s="150"/>
      <c r="AE261" s="150"/>
      <c r="AF261" s="150"/>
      <c r="AG261" s="150" t="s">
        <v>171</v>
      </c>
      <c r="AH261" s="150">
        <v>0</v>
      </c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ht="33.75" outlineLevel="1" x14ac:dyDescent="0.2">
      <c r="A262" s="173">
        <v>102</v>
      </c>
      <c r="B262" s="174" t="s">
        <v>550</v>
      </c>
      <c r="C262" s="188" t="s">
        <v>551</v>
      </c>
      <c r="D262" s="175" t="s">
        <v>242</v>
      </c>
      <c r="E262" s="176">
        <v>2</v>
      </c>
      <c r="F262" s="177"/>
      <c r="G262" s="178">
        <f>ROUND(E262*F262,2)</f>
        <v>0</v>
      </c>
      <c r="H262" s="161"/>
      <c r="I262" s="160">
        <f>ROUND(E262*H262,2)</f>
        <v>0</v>
      </c>
      <c r="J262" s="161"/>
      <c r="K262" s="160">
        <f>ROUND(E262*J262,2)</f>
        <v>0</v>
      </c>
      <c r="L262" s="160">
        <v>21</v>
      </c>
      <c r="M262" s="160">
        <f>G262*(1+L262/100)</f>
        <v>0</v>
      </c>
      <c r="N262" s="159">
        <v>5.2499999999999998E-2</v>
      </c>
      <c r="O262" s="159">
        <f>ROUND(E262*N262,2)</f>
        <v>0.11</v>
      </c>
      <c r="P262" s="159">
        <v>0</v>
      </c>
      <c r="Q262" s="159">
        <f>ROUND(E262*P262,2)</f>
        <v>0</v>
      </c>
      <c r="R262" s="160"/>
      <c r="S262" s="160" t="s">
        <v>155</v>
      </c>
      <c r="T262" s="160" t="s">
        <v>149</v>
      </c>
      <c r="U262" s="160">
        <v>0</v>
      </c>
      <c r="V262" s="160">
        <f>ROUND(E262*U262,2)</f>
        <v>0</v>
      </c>
      <c r="W262" s="160"/>
      <c r="X262" s="160" t="s">
        <v>230</v>
      </c>
      <c r="Y262" s="160" t="s">
        <v>151</v>
      </c>
      <c r="Z262" s="150"/>
      <c r="AA262" s="150"/>
      <c r="AB262" s="150"/>
      <c r="AC262" s="150"/>
      <c r="AD262" s="150"/>
      <c r="AE262" s="150"/>
      <c r="AF262" s="150"/>
      <c r="AG262" s="150" t="s">
        <v>231</v>
      </c>
      <c r="AH262" s="150"/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outlineLevel="2" x14ac:dyDescent="0.2">
      <c r="A263" s="157"/>
      <c r="B263" s="158"/>
      <c r="C263" s="189" t="s">
        <v>552</v>
      </c>
      <c r="D263" s="162"/>
      <c r="E263" s="163">
        <v>2</v>
      </c>
      <c r="F263" s="160"/>
      <c r="G263" s="160"/>
      <c r="H263" s="160"/>
      <c r="I263" s="160"/>
      <c r="J263" s="160"/>
      <c r="K263" s="160"/>
      <c r="L263" s="160"/>
      <c r="M263" s="160"/>
      <c r="N263" s="159"/>
      <c r="O263" s="159"/>
      <c r="P263" s="159"/>
      <c r="Q263" s="159"/>
      <c r="R263" s="160"/>
      <c r="S263" s="160"/>
      <c r="T263" s="160"/>
      <c r="U263" s="160"/>
      <c r="V263" s="160"/>
      <c r="W263" s="160"/>
      <c r="X263" s="160"/>
      <c r="Y263" s="160"/>
      <c r="Z263" s="150"/>
      <c r="AA263" s="150"/>
      <c r="AB263" s="150"/>
      <c r="AC263" s="150"/>
      <c r="AD263" s="150"/>
      <c r="AE263" s="150"/>
      <c r="AF263" s="150"/>
      <c r="AG263" s="150" t="s">
        <v>171</v>
      </c>
      <c r="AH263" s="150">
        <v>0</v>
      </c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ht="45" outlineLevel="1" x14ac:dyDescent="0.2">
      <c r="A264" s="173">
        <v>103</v>
      </c>
      <c r="B264" s="174" t="s">
        <v>553</v>
      </c>
      <c r="C264" s="188" t="s">
        <v>554</v>
      </c>
      <c r="D264" s="175" t="s">
        <v>242</v>
      </c>
      <c r="E264" s="176">
        <v>1</v>
      </c>
      <c r="F264" s="177"/>
      <c r="G264" s="178">
        <f>ROUND(E264*F264,2)</f>
        <v>0</v>
      </c>
      <c r="H264" s="161"/>
      <c r="I264" s="160">
        <f>ROUND(E264*H264,2)</f>
        <v>0</v>
      </c>
      <c r="J264" s="161"/>
      <c r="K264" s="160">
        <f>ROUND(E264*J264,2)</f>
        <v>0</v>
      </c>
      <c r="L264" s="160">
        <v>21</v>
      </c>
      <c r="M264" s="160">
        <f>G264*(1+L264/100)</f>
        <v>0</v>
      </c>
      <c r="N264" s="159">
        <v>5.2499999999999998E-2</v>
      </c>
      <c r="O264" s="159">
        <f>ROUND(E264*N264,2)</f>
        <v>0.05</v>
      </c>
      <c r="P264" s="159">
        <v>0</v>
      </c>
      <c r="Q264" s="159">
        <f>ROUND(E264*P264,2)</f>
        <v>0</v>
      </c>
      <c r="R264" s="160"/>
      <c r="S264" s="160" t="s">
        <v>155</v>
      </c>
      <c r="T264" s="160" t="s">
        <v>149</v>
      </c>
      <c r="U264" s="160">
        <v>0</v>
      </c>
      <c r="V264" s="160">
        <f>ROUND(E264*U264,2)</f>
        <v>0</v>
      </c>
      <c r="W264" s="160"/>
      <c r="X264" s="160" t="s">
        <v>230</v>
      </c>
      <c r="Y264" s="160" t="s">
        <v>151</v>
      </c>
      <c r="Z264" s="150"/>
      <c r="AA264" s="150"/>
      <c r="AB264" s="150"/>
      <c r="AC264" s="150"/>
      <c r="AD264" s="150"/>
      <c r="AE264" s="150"/>
      <c r="AF264" s="150"/>
      <c r="AG264" s="150" t="s">
        <v>231</v>
      </c>
      <c r="AH264" s="150"/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outlineLevel="2" x14ac:dyDescent="0.2">
      <c r="A265" s="157"/>
      <c r="B265" s="158"/>
      <c r="C265" s="189" t="s">
        <v>555</v>
      </c>
      <c r="D265" s="162"/>
      <c r="E265" s="163">
        <v>1</v>
      </c>
      <c r="F265" s="160"/>
      <c r="G265" s="160"/>
      <c r="H265" s="160"/>
      <c r="I265" s="160"/>
      <c r="J265" s="160"/>
      <c r="K265" s="160"/>
      <c r="L265" s="160"/>
      <c r="M265" s="160"/>
      <c r="N265" s="159"/>
      <c r="O265" s="159"/>
      <c r="P265" s="159"/>
      <c r="Q265" s="159"/>
      <c r="R265" s="160"/>
      <c r="S265" s="160"/>
      <c r="T265" s="160"/>
      <c r="U265" s="160"/>
      <c r="V265" s="160"/>
      <c r="W265" s="160"/>
      <c r="X265" s="160"/>
      <c r="Y265" s="160"/>
      <c r="Z265" s="150"/>
      <c r="AA265" s="150"/>
      <c r="AB265" s="150"/>
      <c r="AC265" s="150"/>
      <c r="AD265" s="150"/>
      <c r="AE265" s="150"/>
      <c r="AF265" s="150"/>
      <c r="AG265" s="150" t="s">
        <v>171</v>
      </c>
      <c r="AH265" s="150">
        <v>0</v>
      </c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outlineLevel="1" x14ac:dyDescent="0.2">
      <c r="A266" s="179">
        <v>104</v>
      </c>
      <c r="B266" s="180" t="s">
        <v>556</v>
      </c>
      <c r="C266" s="187" t="s">
        <v>557</v>
      </c>
      <c r="D266" s="181" t="s">
        <v>218</v>
      </c>
      <c r="E266" s="182">
        <v>0.84636999999999996</v>
      </c>
      <c r="F266" s="183"/>
      <c r="G266" s="184">
        <f>ROUND(E266*F266,2)</f>
        <v>0</v>
      </c>
      <c r="H266" s="161"/>
      <c r="I266" s="160">
        <f>ROUND(E266*H266,2)</f>
        <v>0</v>
      </c>
      <c r="J266" s="161"/>
      <c r="K266" s="160">
        <f>ROUND(E266*J266,2)</f>
        <v>0</v>
      </c>
      <c r="L266" s="160">
        <v>21</v>
      </c>
      <c r="M266" s="160">
        <f>G266*(1+L266/100)</f>
        <v>0</v>
      </c>
      <c r="N266" s="159">
        <v>0</v>
      </c>
      <c r="O266" s="159">
        <f>ROUND(E266*N266,2)</f>
        <v>0</v>
      </c>
      <c r="P266" s="159">
        <v>0</v>
      </c>
      <c r="Q266" s="159">
        <f>ROUND(E266*P266,2)</f>
        <v>0</v>
      </c>
      <c r="R266" s="160"/>
      <c r="S266" s="160" t="s">
        <v>148</v>
      </c>
      <c r="T266" s="160" t="s">
        <v>148</v>
      </c>
      <c r="U266" s="160">
        <v>4.0430000000000001</v>
      </c>
      <c r="V266" s="160">
        <f>ROUND(E266*U266,2)</f>
        <v>3.42</v>
      </c>
      <c r="W266" s="160"/>
      <c r="X266" s="160" t="s">
        <v>219</v>
      </c>
      <c r="Y266" s="160" t="s">
        <v>151</v>
      </c>
      <c r="Z266" s="150"/>
      <c r="AA266" s="150"/>
      <c r="AB266" s="150"/>
      <c r="AC266" s="150"/>
      <c r="AD266" s="150"/>
      <c r="AE266" s="150"/>
      <c r="AF266" s="150"/>
      <c r="AG266" s="150" t="s">
        <v>220</v>
      </c>
      <c r="AH266" s="150"/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x14ac:dyDescent="0.2">
      <c r="A267" s="166" t="s">
        <v>143</v>
      </c>
      <c r="B267" s="167" t="s">
        <v>102</v>
      </c>
      <c r="C267" s="186" t="s">
        <v>103</v>
      </c>
      <c r="D267" s="168"/>
      <c r="E267" s="169"/>
      <c r="F267" s="170"/>
      <c r="G267" s="171">
        <f>SUMIF(AG268:AG385,"&lt;&gt;NOR",G268:G385)</f>
        <v>0</v>
      </c>
      <c r="H267" s="165"/>
      <c r="I267" s="165">
        <f>SUM(I268:I385)</f>
        <v>0</v>
      </c>
      <c r="J267" s="165"/>
      <c r="K267" s="165">
        <f>SUM(K268:K385)</f>
        <v>0</v>
      </c>
      <c r="L267" s="165"/>
      <c r="M267" s="165">
        <f>SUM(M268:M385)</f>
        <v>0</v>
      </c>
      <c r="N267" s="164"/>
      <c r="O267" s="164">
        <f>SUM(O268:O385)</f>
        <v>1.0900000000000001</v>
      </c>
      <c r="P267" s="164"/>
      <c r="Q267" s="164">
        <f>SUM(Q268:Q385)</f>
        <v>0</v>
      </c>
      <c r="R267" s="165"/>
      <c r="S267" s="165"/>
      <c r="T267" s="165"/>
      <c r="U267" s="165"/>
      <c r="V267" s="165">
        <f>SUM(V268:V385)</f>
        <v>135.73000000000002</v>
      </c>
      <c r="W267" s="165"/>
      <c r="X267" s="165"/>
      <c r="Y267" s="165"/>
      <c r="AG267" t="s">
        <v>144</v>
      </c>
    </row>
    <row r="268" spans="1:60" ht="33.75" outlineLevel="1" x14ac:dyDescent="0.2">
      <c r="A268" s="173">
        <v>105</v>
      </c>
      <c r="B268" s="174" t="s">
        <v>558</v>
      </c>
      <c r="C268" s="188" t="s">
        <v>559</v>
      </c>
      <c r="D268" s="175" t="s">
        <v>223</v>
      </c>
      <c r="E268" s="176">
        <v>5.6</v>
      </c>
      <c r="F268" s="177"/>
      <c r="G268" s="178">
        <f>ROUND(E268*F268,2)</f>
        <v>0</v>
      </c>
      <c r="H268" s="161"/>
      <c r="I268" s="160">
        <f>ROUND(E268*H268,2)</f>
        <v>0</v>
      </c>
      <c r="J268" s="161"/>
      <c r="K268" s="160">
        <f>ROUND(E268*J268,2)</f>
        <v>0</v>
      </c>
      <c r="L268" s="160">
        <v>21</v>
      </c>
      <c r="M268" s="160">
        <f>G268*(1+L268/100)</f>
        <v>0</v>
      </c>
      <c r="N268" s="159">
        <v>3.2000000000000003E-4</v>
      </c>
      <c r="O268" s="159">
        <f>ROUND(E268*N268,2)</f>
        <v>0</v>
      </c>
      <c r="P268" s="159">
        <v>0</v>
      </c>
      <c r="Q268" s="159">
        <f>ROUND(E268*P268,2)</f>
        <v>0</v>
      </c>
      <c r="R268" s="160"/>
      <c r="S268" s="160" t="s">
        <v>148</v>
      </c>
      <c r="T268" s="160" t="s">
        <v>148</v>
      </c>
      <c r="U268" s="160">
        <v>0.32</v>
      </c>
      <c r="V268" s="160">
        <f>ROUND(E268*U268,2)</f>
        <v>1.79</v>
      </c>
      <c r="W268" s="160"/>
      <c r="X268" s="160" t="s">
        <v>209</v>
      </c>
      <c r="Y268" s="160" t="s">
        <v>151</v>
      </c>
      <c r="Z268" s="150"/>
      <c r="AA268" s="150"/>
      <c r="AB268" s="150"/>
      <c r="AC268" s="150"/>
      <c r="AD268" s="150"/>
      <c r="AE268" s="150"/>
      <c r="AF268" s="150"/>
      <c r="AG268" s="150" t="s">
        <v>214</v>
      </c>
      <c r="AH268" s="150"/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ht="22.5" outlineLevel="2" x14ac:dyDescent="0.2">
      <c r="A269" s="157"/>
      <c r="B269" s="158"/>
      <c r="C269" s="189" t="s">
        <v>560</v>
      </c>
      <c r="D269" s="162"/>
      <c r="E269" s="163">
        <v>5.6</v>
      </c>
      <c r="F269" s="160"/>
      <c r="G269" s="160"/>
      <c r="H269" s="160"/>
      <c r="I269" s="160"/>
      <c r="J269" s="160"/>
      <c r="K269" s="160"/>
      <c r="L269" s="160"/>
      <c r="M269" s="160"/>
      <c r="N269" s="159"/>
      <c r="O269" s="159"/>
      <c r="P269" s="159"/>
      <c r="Q269" s="159"/>
      <c r="R269" s="160"/>
      <c r="S269" s="160"/>
      <c r="T269" s="160"/>
      <c r="U269" s="160"/>
      <c r="V269" s="160"/>
      <c r="W269" s="160"/>
      <c r="X269" s="160"/>
      <c r="Y269" s="160"/>
      <c r="Z269" s="150"/>
      <c r="AA269" s="150"/>
      <c r="AB269" s="150"/>
      <c r="AC269" s="150"/>
      <c r="AD269" s="150"/>
      <c r="AE269" s="150"/>
      <c r="AF269" s="150"/>
      <c r="AG269" s="150" t="s">
        <v>171</v>
      </c>
      <c r="AH269" s="150">
        <v>0</v>
      </c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</row>
    <row r="270" spans="1:60" outlineLevel="1" x14ac:dyDescent="0.2">
      <c r="A270" s="173">
        <v>106</v>
      </c>
      <c r="B270" s="174" t="s">
        <v>561</v>
      </c>
      <c r="C270" s="188" t="s">
        <v>562</v>
      </c>
      <c r="D270" s="175" t="s">
        <v>223</v>
      </c>
      <c r="E270" s="176">
        <v>5.6</v>
      </c>
      <c r="F270" s="177"/>
      <c r="G270" s="178">
        <f>ROUND(E270*F270,2)</f>
        <v>0</v>
      </c>
      <c r="H270" s="161"/>
      <c r="I270" s="160">
        <f>ROUND(E270*H270,2)</f>
        <v>0</v>
      </c>
      <c r="J270" s="161"/>
      <c r="K270" s="160">
        <f>ROUND(E270*J270,2)</f>
        <v>0</v>
      </c>
      <c r="L270" s="160">
        <v>21</v>
      </c>
      <c r="M270" s="160">
        <f>G270*(1+L270/100)</f>
        <v>0</v>
      </c>
      <c r="N270" s="159">
        <v>1.41E-3</v>
      </c>
      <c r="O270" s="159">
        <f>ROUND(E270*N270,2)</f>
        <v>0.01</v>
      </c>
      <c r="P270" s="159">
        <v>0</v>
      </c>
      <c r="Q270" s="159">
        <f>ROUND(E270*P270,2)</f>
        <v>0</v>
      </c>
      <c r="R270" s="160" t="s">
        <v>235</v>
      </c>
      <c r="S270" s="160" t="s">
        <v>148</v>
      </c>
      <c r="T270" s="160" t="s">
        <v>148</v>
      </c>
      <c r="U270" s="160">
        <v>0</v>
      </c>
      <c r="V270" s="160">
        <f>ROUND(E270*U270,2)</f>
        <v>0</v>
      </c>
      <c r="W270" s="160"/>
      <c r="X270" s="160" t="s">
        <v>230</v>
      </c>
      <c r="Y270" s="160" t="s">
        <v>151</v>
      </c>
      <c r="Z270" s="150"/>
      <c r="AA270" s="150"/>
      <c r="AB270" s="150"/>
      <c r="AC270" s="150"/>
      <c r="AD270" s="150"/>
      <c r="AE270" s="150"/>
      <c r="AF270" s="150"/>
      <c r="AG270" s="150" t="s">
        <v>231</v>
      </c>
      <c r="AH270" s="150"/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</row>
    <row r="271" spans="1:60" ht="22.5" outlineLevel="2" x14ac:dyDescent="0.2">
      <c r="A271" s="157"/>
      <c r="B271" s="158"/>
      <c r="C271" s="189" t="s">
        <v>560</v>
      </c>
      <c r="D271" s="162"/>
      <c r="E271" s="163">
        <v>5.6</v>
      </c>
      <c r="F271" s="160"/>
      <c r="G271" s="160"/>
      <c r="H271" s="160"/>
      <c r="I271" s="160"/>
      <c r="J271" s="160"/>
      <c r="K271" s="160"/>
      <c r="L271" s="160"/>
      <c r="M271" s="160"/>
      <c r="N271" s="159"/>
      <c r="O271" s="159"/>
      <c r="P271" s="159"/>
      <c r="Q271" s="159"/>
      <c r="R271" s="160"/>
      <c r="S271" s="160"/>
      <c r="T271" s="160"/>
      <c r="U271" s="160"/>
      <c r="V271" s="160"/>
      <c r="W271" s="160"/>
      <c r="X271" s="160"/>
      <c r="Y271" s="160"/>
      <c r="Z271" s="150"/>
      <c r="AA271" s="150"/>
      <c r="AB271" s="150"/>
      <c r="AC271" s="150"/>
      <c r="AD271" s="150"/>
      <c r="AE271" s="150"/>
      <c r="AF271" s="150"/>
      <c r="AG271" s="150" t="s">
        <v>171</v>
      </c>
      <c r="AH271" s="150">
        <v>0</v>
      </c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</row>
    <row r="272" spans="1:60" outlineLevel="1" x14ac:dyDescent="0.2">
      <c r="A272" s="173">
        <v>107</v>
      </c>
      <c r="B272" s="174" t="s">
        <v>563</v>
      </c>
      <c r="C272" s="188" t="s">
        <v>564</v>
      </c>
      <c r="D272" s="175" t="s">
        <v>229</v>
      </c>
      <c r="E272" s="176">
        <v>4</v>
      </c>
      <c r="F272" s="177"/>
      <c r="G272" s="178">
        <f>ROUND(E272*F272,2)</f>
        <v>0</v>
      </c>
      <c r="H272" s="161"/>
      <c r="I272" s="160">
        <f>ROUND(E272*H272,2)</f>
        <v>0</v>
      </c>
      <c r="J272" s="161"/>
      <c r="K272" s="160">
        <f>ROUND(E272*J272,2)</f>
        <v>0</v>
      </c>
      <c r="L272" s="160">
        <v>21</v>
      </c>
      <c r="M272" s="160">
        <f>G272*(1+L272/100)</f>
        <v>0</v>
      </c>
      <c r="N272" s="159">
        <v>1.2999999999999999E-4</v>
      </c>
      <c r="O272" s="159">
        <f>ROUND(E272*N272,2)</f>
        <v>0</v>
      </c>
      <c r="P272" s="159">
        <v>0</v>
      </c>
      <c r="Q272" s="159">
        <f>ROUND(E272*P272,2)</f>
        <v>0</v>
      </c>
      <c r="R272" s="160" t="s">
        <v>235</v>
      </c>
      <c r="S272" s="160" t="s">
        <v>148</v>
      </c>
      <c r="T272" s="160" t="s">
        <v>148</v>
      </c>
      <c r="U272" s="160">
        <v>0</v>
      </c>
      <c r="V272" s="160">
        <f>ROUND(E272*U272,2)</f>
        <v>0</v>
      </c>
      <c r="W272" s="160"/>
      <c r="X272" s="160" t="s">
        <v>230</v>
      </c>
      <c r="Y272" s="160" t="s">
        <v>151</v>
      </c>
      <c r="Z272" s="150"/>
      <c r="AA272" s="150"/>
      <c r="AB272" s="150"/>
      <c r="AC272" s="150"/>
      <c r="AD272" s="150"/>
      <c r="AE272" s="150"/>
      <c r="AF272" s="150"/>
      <c r="AG272" s="150" t="s">
        <v>231</v>
      </c>
      <c r="AH272" s="150"/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</row>
    <row r="273" spans="1:60" ht="22.5" outlineLevel="2" x14ac:dyDescent="0.2">
      <c r="A273" s="157"/>
      <c r="B273" s="158"/>
      <c r="C273" s="189" t="s">
        <v>565</v>
      </c>
      <c r="D273" s="162"/>
      <c r="E273" s="163">
        <v>4</v>
      </c>
      <c r="F273" s="160"/>
      <c r="G273" s="160"/>
      <c r="H273" s="160"/>
      <c r="I273" s="160"/>
      <c r="J273" s="160"/>
      <c r="K273" s="160"/>
      <c r="L273" s="160"/>
      <c r="M273" s="160"/>
      <c r="N273" s="159"/>
      <c r="O273" s="159"/>
      <c r="P273" s="159"/>
      <c r="Q273" s="159"/>
      <c r="R273" s="160"/>
      <c r="S273" s="160"/>
      <c r="T273" s="160"/>
      <c r="U273" s="160"/>
      <c r="V273" s="160"/>
      <c r="W273" s="160"/>
      <c r="X273" s="160"/>
      <c r="Y273" s="160"/>
      <c r="Z273" s="150"/>
      <c r="AA273" s="150"/>
      <c r="AB273" s="150"/>
      <c r="AC273" s="150"/>
      <c r="AD273" s="150"/>
      <c r="AE273" s="150"/>
      <c r="AF273" s="150"/>
      <c r="AG273" s="150" t="s">
        <v>171</v>
      </c>
      <c r="AH273" s="150">
        <v>0</v>
      </c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</row>
    <row r="274" spans="1:60" ht="22.5" outlineLevel="1" x14ac:dyDescent="0.2">
      <c r="A274" s="173">
        <v>108</v>
      </c>
      <c r="B274" s="174" t="s">
        <v>566</v>
      </c>
      <c r="C274" s="188" t="s">
        <v>567</v>
      </c>
      <c r="D274" s="175" t="s">
        <v>229</v>
      </c>
      <c r="E274" s="176">
        <v>2</v>
      </c>
      <c r="F274" s="177"/>
      <c r="G274" s="178">
        <f>ROUND(E274*F274,2)</f>
        <v>0</v>
      </c>
      <c r="H274" s="161"/>
      <c r="I274" s="160">
        <f>ROUND(E274*H274,2)</f>
        <v>0</v>
      </c>
      <c r="J274" s="161"/>
      <c r="K274" s="160">
        <f>ROUND(E274*J274,2)</f>
        <v>0</v>
      </c>
      <c r="L274" s="160">
        <v>21</v>
      </c>
      <c r="M274" s="160">
        <f>G274*(1+L274/100)</f>
        <v>0</v>
      </c>
      <c r="N274" s="159">
        <v>0</v>
      </c>
      <c r="O274" s="159">
        <f>ROUND(E274*N274,2)</f>
        <v>0</v>
      </c>
      <c r="P274" s="159">
        <v>0</v>
      </c>
      <c r="Q274" s="159">
        <f>ROUND(E274*P274,2)</f>
        <v>0</v>
      </c>
      <c r="R274" s="160" t="s">
        <v>235</v>
      </c>
      <c r="S274" s="160" t="s">
        <v>148</v>
      </c>
      <c r="T274" s="160" t="s">
        <v>148</v>
      </c>
      <c r="U274" s="160">
        <v>0</v>
      </c>
      <c r="V274" s="160">
        <f>ROUND(E274*U274,2)</f>
        <v>0</v>
      </c>
      <c r="W274" s="160"/>
      <c r="X274" s="160" t="s">
        <v>230</v>
      </c>
      <c r="Y274" s="160" t="s">
        <v>151</v>
      </c>
      <c r="Z274" s="150"/>
      <c r="AA274" s="150"/>
      <c r="AB274" s="150"/>
      <c r="AC274" s="150"/>
      <c r="AD274" s="150"/>
      <c r="AE274" s="150"/>
      <c r="AF274" s="150"/>
      <c r="AG274" s="150" t="s">
        <v>231</v>
      </c>
      <c r="AH274" s="150"/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</row>
    <row r="275" spans="1:60" ht="22.5" outlineLevel="2" x14ac:dyDescent="0.2">
      <c r="A275" s="157"/>
      <c r="B275" s="158"/>
      <c r="C275" s="189" t="s">
        <v>568</v>
      </c>
      <c r="D275" s="162"/>
      <c r="E275" s="163">
        <v>2</v>
      </c>
      <c r="F275" s="160"/>
      <c r="G275" s="160"/>
      <c r="H275" s="160"/>
      <c r="I275" s="160"/>
      <c r="J275" s="160"/>
      <c r="K275" s="160"/>
      <c r="L275" s="160"/>
      <c r="M275" s="160"/>
      <c r="N275" s="159"/>
      <c r="O275" s="159"/>
      <c r="P275" s="159"/>
      <c r="Q275" s="159"/>
      <c r="R275" s="160"/>
      <c r="S275" s="160"/>
      <c r="T275" s="160"/>
      <c r="U275" s="160"/>
      <c r="V275" s="160"/>
      <c r="W275" s="160"/>
      <c r="X275" s="160"/>
      <c r="Y275" s="160"/>
      <c r="Z275" s="150"/>
      <c r="AA275" s="150"/>
      <c r="AB275" s="150"/>
      <c r="AC275" s="150"/>
      <c r="AD275" s="150"/>
      <c r="AE275" s="150"/>
      <c r="AF275" s="150"/>
      <c r="AG275" s="150" t="s">
        <v>171</v>
      </c>
      <c r="AH275" s="150">
        <v>0</v>
      </c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</row>
    <row r="276" spans="1:60" ht="22.5" outlineLevel="1" x14ac:dyDescent="0.2">
      <c r="A276" s="173">
        <v>109</v>
      </c>
      <c r="B276" s="174" t="s">
        <v>569</v>
      </c>
      <c r="C276" s="188" t="s">
        <v>570</v>
      </c>
      <c r="D276" s="175" t="s">
        <v>229</v>
      </c>
      <c r="E276" s="176">
        <v>2</v>
      </c>
      <c r="F276" s="177"/>
      <c r="G276" s="178">
        <f>ROUND(E276*F276,2)</f>
        <v>0</v>
      </c>
      <c r="H276" s="161"/>
      <c r="I276" s="160">
        <f>ROUND(E276*H276,2)</f>
        <v>0</v>
      </c>
      <c r="J276" s="161"/>
      <c r="K276" s="160">
        <f>ROUND(E276*J276,2)</f>
        <v>0</v>
      </c>
      <c r="L276" s="160">
        <v>21</v>
      </c>
      <c r="M276" s="160">
        <f>G276*(1+L276/100)</f>
        <v>0</v>
      </c>
      <c r="N276" s="159">
        <v>6.0000000000000002E-5</v>
      </c>
      <c r="O276" s="159">
        <f>ROUND(E276*N276,2)</f>
        <v>0</v>
      </c>
      <c r="P276" s="159">
        <v>0</v>
      </c>
      <c r="Q276" s="159">
        <f>ROUND(E276*P276,2)</f>
        <v>0</v>
      </c>
      <c r="R276" s="160" t="s">
        <v>235</v>
      </c>
      <c r="S276" s="160" t="s">
        <v>148</v>
      </c>
      <c r="T276" s="160" t="s">
        <v>148</v>
      </c>
      <c r="U276" s="160">
        <v>0</v>
      </c>
      <c r="V276" s="160">
        <f>ROUND(E276*U276,2)</f>
        <v>0</v>
      </c>
      <c r="W276" s="160"/>
      <c r="X276" s="160" t="s">
        <v>230</v>
      </c>
      <c r="Y276" s="160" t="s">
        <v>151</v>
      </c>
      <c r="Z276" s="150"/>
      <c r="AA276" s="150"/>
      <c r="AB276" s="150"/>
      <c r="AC276" s="150"/>
      <c r="AD276" s="150"/>
      <c r="AE276" s="150"/>
      <c r="AF276" s="150"/>
      <c r="AG276" s="150" t="s">
        <v>231</v>
      </c>
      <c r="AH276" s="150"/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</row>
    <row r="277" spans="1:60" ht="22.5" outlineLevel="2" x14ac:dyDescent="0.2">
      <c r="A277" s="157"/>
      <c r="B277" s="158"/>
      <c r="C277" s="189" t="s">
        <v>568</v>
      </c>
      <c r="D277" s="162"/>
      <c r="E277" s="163">
        <v>2</v>
      </c>
      <c r="F277" s="160"/>
      <c r="G277" s="160"/>
      <c r="H277" s="160"/>
      <c r="I277" s="160"/>
      <c r="J277" s="160"/>
      <c r="K277" s="160"/>
      <c r="L277" s="160"/>
      <c r="M277" s="160"/>
      <c r="N277" s="159"/>
      <c r="O277" s="159"/>
      <c r="P277" s="159"/>
      <c r="Q277" s="159"/>
      <c r="R277" s="160"/>
      <c r="S277" s="160"/>
      <c r="T277" s="160"/>
      <c r="U277" s="160"/>
      <c r="V277" s="160"/>
      <c r="W277" s="160"/>
      <c r="X277" s="160"/>
      <c r="Y277" s="160"/>
      <c r="Z277" s="150"/>
      <c r="AA277" s="150"/>
      <c r="AB277" s="150"/>
      <c r="AC277" s="150"/>
      <c r="AD277" s="150"/>
      <c r="AE277" s="150"/>
      <c r="AF277" s="150"/>
      <c r="AG277" s="150" t="s">
        <v>171</v>
      </c>
      <c r="AH277" s="150">
        <v>0</v>
      </c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</row>
    <row r="278" spans="1:60" outlineLevel="1" x14ac:dyDescent="0.2">
      <c r="A278" s="173">
        <v>110</v>
      </c>
      <c r="B278" s="174" t="s">
        <v>571</v>
      </c>
      <c r="C278" s="188" t="s">
        <v>572</v>
      </c>
      <c r="D278" s="175" t="s">
        <v>223</v>
      </c>
      <c r="E278" s="176">
        <v>2.5</v>
      </c>
      <c r="F278" s="177"/>
      <c r="G278" s="178">
        <f>ROUND(E278*F278,2)</f>
        <v>0</v>
      </c>
      <c r="H278" s="161"/>
      <c r="I278" s="160">
        <f>ROUND(E278*H278,2)</f>
        <v>0</v>
      </c>
      <c r="J278" s="161"/>
      <c r="K278" s="160">
        <f>ROUND(E278*J278,2)</f>
        <v>0</v>
      </c>
      <c r="L278" s="160">
        <v>21</v>
      </c>
      <c r="M278" s="160">
        <f>G278*(1+L278/100)</f>
        <v>0</v>
      </c>
      <c r="N278" s="159">
        <v>5.79E-3</v>
      </c>
      <c r="O278" s="159">
        <f>ROUND(E278*N278,2)</f>
        <v>0.01</v>
      </c>
      <c r="P278" s="159">
        <v>0</v>
      </c>
      <c r="Q278" s="159">
        <f>ROUND(E278*P278,2)</f>
        <v>0</v>
      </c>
      <c r="R278" s="160"/>
      <c r="S278" s="160" t="s">
        <v>148</v>
      </c>
      <c r="T278" s="160" t="s">
        <v>148</v>
      </c>
      <c r="U278" s="160">
        <v>0.47</v>
      </c>
      <c r="V278" s="160">
        <f>ROUND(E278*U278,2)</f>
        <v>1.18</v>
      </c>
      <c r="W278" s="160"/>
      <c r="X278" s="160" t="s">
        <v>209</v>
      </c>
      <c r="Y278" s="160" t="s">
        <v>151</v>
      </c>
      <c r="Z278" s="150"/>
      <c r="AA278" s="150"/>
      <c r="AB278" s="150"/>
      <c r="AC278" s="150"/>
      <c r="AD278" s="150"/>
      <c r="AE278" s="150"/>
      <c r="AF278" s="150"/>
      <c r="AG278" s="150" t="s">
        <v>214</v>
      </c>
      <c r="AH278" s="150"/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</row>
    <row r="279" spans="1:60" outlineLevel="2" x14ac:dyDescent="0.2">
      <c r="A279" s="157"/>
      <c r="B279" s="158"/>
      <c r="C279" s="189" t="s">
        <v>573</v>
      </c>
      <c r="D279" s="162"/>
      <c r="E279" s="163">
        <v>2.5</v>
      </c>
      <c r="F279" s="160"/>
      <c r="G279" s="160"/>
      <c r="H279" s="160"/>
      <c r="I279" s="160"/>
      <c r="J279" s="160"/>
      <c r="K279" s="160"/>
      <c r="L279" s="160"/>
      <c r="M279" s="160"/>
      <c r="N279" s="159"/>
      <c r="O279" s="159"/>
      <c r="P279" s="159"/>
      <c r="Q279" s="159"/>
      <c r="R279" s="160"/>
      <c r="S279" s="160"/>
      <c r="T279" s="160"/>
      <c r="U279" s="160"/>
      <c r="V279" s="160"/>
      <c r="W279" s="160"/>
      <c r="X279" s="160"/>
      <c r="Y279" s="160"/>
      <c r="Z279" s="150"/>
      <c r="AA279" s="150"/>
      <c r="AB279" s="150"/>
      <c r="AC279" s="150"/>
      <c r="AD279" s="150"/>
      <c r="AE279" s="150"/>
      <c r="AF279" s="150"/>
      <c r="AG279" s="150" t="s">
        <v>171</v>
      </c>
      <c r="AH279" s="150">
        <v>0</v>
      </c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</row>
    <row r="280" spans="1:60" outlineLevel="1" x14ac:dyDescent="0.2">
      <c r="A280" s="173">
        <v>111</v>
      </c>
      <c r="B280" s="174" t="s">
        <v>574</v>
      </c>
      <c r="C280" s="188" t="s">
        <v>575</v>
      </c>
      <c r="D280" s="175" t="s">
        <v>223</v>
      </c>
      <c r="E280" s="176">
        <v>0.6</v>
      </c>
      <c r="F280" s="177"/>
      <c r="G280" s="178">
        <f>ROUND(E280*F280,2)</f>
        <v>0</v>
      </c>
      <c r="H280" s="161"/>
      <c r="I280" s="160">
        <f>ROUND(E280*H280,2)</f>
        <v>0</v>
      </c>
      <c r="J280" s="161"/>
      <c r="K280" s="160">
        <f>ROUND(E280*J280,2)</f>
        <v>0</v>
      </c>
      <c r="L280" s="160">
        <v>21</v>
      </c>
      <c r="M280" s="160">
        <f>G280*(1+L280/100)</f>
        <v>0</v>
      </c>
      <c r="N280" s="159">
        <v>6.2100000000000002E-3</v>
      </c>
      <c r="O280" s="159">
        <f>ROUND(E280*N280,2)</f>
        <v>0</v>
      </c>
      <c r="P280" s="159">
        <v>0</v>
      </c>
      <c r="Q280" s="159">
        <f>ROUND(E280*P280,2)</f>
        <v>0</v>
      </c>
      <c r="R280" s="160"/>
      <c r="S280" s="160" t="s">
        <v>148</v>
      </c>
      <c r="T280" s="160" t="s">
        <v>148</v>
      </c>
      <c r="U280" s="160">
        <v>0.51</v>
      </c>
      <c r="V280" s="160">
        <f>ROUND(E280*U280,2)</f>
        <v>0.31</v>
      </c>
      <c r="W280" s="160"/>
      <c r="X280" s="160" t="s">
        <v>209</v>
      </c>
      <c r="Y280" s="160" t="s">
        <v>151</v>
      </c>
      <c r="Z280" s="150"/>
      <c r="AA280" s="150"/>
      <c r="AB280" s="150"/>
      <c r="AC280" s="150"/>
      <c r="AD280" s="150"/>
      <c r="AE280" s="150"/>
      <c r="AF280" s="150"/>
      <c r="AG280" s="150" t="s">
        <v>214</v>
      </c>
      <c r="AH280" s="150"/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</row>
    <row r="281" spans="1:60" outlineLevel="2" x14ac:dyDescent="0.2">
      <c r="A281" s="157"/>
      <c r="B281" s="158"/>
      <c r="C281" s="189" t="s">
        <v>576</v>
      </c>
      <c r="D281" s="162"/>
      <c r="E281" s="163">
        <v>0.6</v>
      </c>
      <c r="F281" s="160"/>
      <c r="G281" s="160"/>
      <c r="H281" s="160"/>
      <c r="I281" s="160"/>
      <c r="J281" s="160"/>
      <c r="K281" s="160"/>
      <c r="L281" s="160"/>
      <c r="M281" s="160"/>
      <c r="N281" s="159"/>
      <c r="O281" s="159"/>
      <c r="P281" s="159"/>
      <c r="Q281" s="159"/>
      <c r="R281" s="160"/>
      <c r="S281" s="160"/>
      <c r="T281" s="160"/>
      <c r="U281" s="160"/>
      <c r="V281" s="160"/>
      <c r="W281" s="160"/>
      <c r="X281" s="160"/>
      <c r="Y281" s="160"/>
      <c r="Z281" s="150"/>
      <c r="AA281" s="150"/>
      <c r="AB281" s="150"/>
      <c r="AC281" s="150"/>
      <c r="AD281" s="150"/>
      <c r="AE281" s="150"/>
      <c r="AF281" s="150"/>
      <c r="AG281" s="150" t="s">
        <v>171</v>
      </c>
      <c r="AH281" s="150">
        <v>0</v>
      </c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</row>
    <row r="282" spans="1:60" outlineLevel="1" x14ac:dyDescent="0.2">
      <c r="A282" s="173">
        <v>112</v>
      </c>
      <c r="B282" s="174" t="s">
        <v>577</v>
      </c>
      <c r="C282" s="188" t="s">
        <v>578</v>
      </c>
      <c r="D282" s="175" t="s">
        <v>223</v>
      </c>
      <c r="E282" s="176">
        <v>7.5</v>
      </c>
      <c r="F282" s="177"/>
      <c r="G282" s="178">
        <f>ROUND(E282*F282,2)</f>
        <v>0</v>
      </c>
      <c r="H282" s="161"/>
      <c r="I282" s="160">
        <f>ROUND(E282*H282,2)</f>
        <v>0</v>
      </c>
      <c r="J282" s="161"/>
      <c r="K282" s="160">
        <f>ROUND(E282*J282,2)</f>
        <v>0</v>
      </c>
      <c r="L282" s="160">
        <v>21</v>
      </c>
      <c r="M282" s="160">
        <f>G282*(1+L282/100)</f>
        <v>0</v>
      </c>
      <c r="N282" s="159">
        <v>7.0600000000000003E-3</v>
      </c>
      <c r="O282" s="159">
        <f>ROUND(E282*N282,2)</f>
        <v>0.05</v>
      </c>
      <c r="P282" s="159">
        <v>0</v>
      </c>
      <c r="Q282" s="159">
        <f>ROUND(E282*P282,2)</f>
        <v>0</v>
      </c>
      <c r="R282" s="160"/>
      <c r="S282" s="160" t="s">
        <v>148</v>
      </c>
      <c r="T282" s="160" t="s">
        <v>148</v>
      </c>
      <c r="U282" s="160">
        <v>0.56999999999999995</v>
      </c>
      <c r="V282" s="160">
        <f>ROUND(E282*U282,2)</f>
        <v>4.28</v>
      </c>
      <c r="W282" s="160"/>
      <c r="X282" s="160" t="s">
        <v>209</v>
      </c>
      <c r="Y282" s="160" t="s">
        <v>151</v>
      </c>
      <c r="Z282" s="150"/>
      <c r="AA282" s="150"/>
      <c r="AB282" s="150"/>
      <c r="AC282" s="150"/>
      <c r="AD282" s="150"/>
      <c r="AE282" s="150"/>
      <c r="AF282" s="150"/>
      <c r="AG282" s="150" t="s">
        <v>214</v>
      </c>
      <c r="AH282" s="150"/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</row>
    <row r="283" spans="1:60" outlineLevel="2" x14ac:dyDescent="0.2">
      <c r="A283" s="157"/>
      <c r="B283" s="158"/>
      <c r="C283" s="189" t="s">
        <v>579</v>
      </c>
      <c r="D283" s="162"/>
      <c r="E283" s="163">
        <v>0.2</v>
      </c>
      <c r="F283" s="160"/>
      <c r="G283" s="160"/>
      <c r="H283" s="160"/>
      <c r="I283" s="160"/>
      <c r="J283" s="160"/>
      <c r="K283" s="160"/>
      <c r="L283" s="160"/>
      <c r="M283" s="160"/>
      <c r="N283" s="159"/>
      <c r="O283" s="159"/>
      <c r="P283" s="159"/>
      <c r="Q283" s="159"/>
      <c r="R283" s="160"/>
      <c r="S283" s="160"/>
      <c r="T283" s="160"/>
      <c r="U283" s="160"/>
      <c r="V283" s="160"/>
      <c r="W283" s="160"/>
      <c r="X283" s="160"/>
      <c r="Y283" s="160"/>
      <c r="Z283" s="150"/>
      <c r="AA283" s="150"/>
      <c r="AB283" s="150"/>
      <c r="AC283" s="150"/>
      <c r="AD283" s="150"/>
      <c r="AE283" s="150"/>
      <c r="AF283" s="150"/>
      <c r="AG283" s="150" t="s">
        <v>171</v>
      </c>
      <c r="AH283" s="150">
        <v>0</v>
      </c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</row>
    <row r="284" spans="1:60" outlineLevel="3" x14ac:dyDescent="0.2">
      <c r="A284" s="157"/>
      <c r="B284" s="158"/>
      <c r="C284" s="189" t="s">
        <v>580</v>
      </c>
      <c r="D284" s="162"/>
      <c r="E284" s="163">
        <v>3.6</v>
      </c>
      <c r="F284" s="160"/>
      <c r="G284" s="160"/>
      <c r="H284" s="160"/>
      <c r="I284" s="160"/>
      <c r="J284" s="160"/>
      <c r="K284" s="160"/>
      <c r="L284" s="160"/>
      <c r="M284" s="160"/>
      <c r="N284" s="159"/>
      <c r="O284" s="159"/>
      <c r="P284" s="159"/>
      <c r="Q284" s="159"/>
      <c r="R284" s="160"/>
      <c r="S284" s="160"/>
      <c r="T284" s="160"/>
      <c r="U284" s="160"/>
      <c r="V284" s="160"/>
      <c r="W284" s="160"/>
      <c r="X284" s="160"/>
      <c r="Y284" s="160"/>
      <c r="Z284" s="150"/>
      <c r="AA284" s="150"/>
      <c r="AB284" s="150"/>
      <c r="AC284" s="150"/>
      <c r="AD284" s="150"/>
      <c r="AE284" s="150"/>
      <c r="AF284" s="150"/>
      <c r="AG284" s="150" t="s">
        <v>171</v>
      </c>
      <c r="AH284" s="150">
        <v>0</v>
      </c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</row>
    <row r="285" spans="1:60" outlineLevel="3" x14ac:dyDescent="0.2">
      <c r="A285" s="157"/>
      <c r="B285" s="158"/>
      <c r="C285" s="189" t="s">
        <v>581</v>
      </c>
      <c r="D285" s="162"/>
      <c r="E285" s="163">
        <v>3.7</v>
      </c>
      <c r="F285" s="160"/>
      <c r="G285" s="160"/>
      <c r="H285" s="160"/>
      <c r="I285" s="160"/>
      <c r="J285" s="160"/>
      <c r="K285" s="160"/>
      <c r="L285" s="160"/>
      <c r="M285" s="160"/>
      <c r="N285" s="159"/>
      <c r="O285" s="159"/>
      <c r="P285" s="159"/>
      <c r="Q285" s="159"/>
      <c r="R285" s="160"/>
      <c r="S285" s="160"/>
      <c r="T285" s="160"/>
      <c r="U285" s="160"/>
      <c r="V285" s="160"/>
      <c r="W285" s="160"/>
      <c r="X285" s="160"/>
      <c r="Y285" s="160"/>
      <c r="Z285" s="150"/>
      <c r="AA285" s="150"/>
      <c r="AB285" s="150"/>
      <c r="AC285" s="150"/>
      <c r="AD285" s="150"/>
      <c r="AE285" s="150"/>
      <c r="AF285" s="150"/>
      <c r="AG285" s="150" t="s">
        <v>171</v>
      </c>
      <c r="AH285" s="150">
        <v>0</v>
      </c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</row>
    <row r="286" spans="1:60" outlineLevel="1" x14ac:dyDescent="0.2">
      <c r="A286" s="173">
        <v>113</v>
      </c>
      <c r="B286" s="174" t="s">
        <v>582</v>
      </c>
      <c r="C286" s="188" t="s">
        <v>583</v>
      </c>
      <c r="D286" s="175" t="s">
        <v>223</v>
      </c>
      <c r="E286" s="176">
        <v>2.6</v>
      </c>
      <c r="F286" s="177"/>
      <c r="G286" s="178">
        <f>ROUND(E286*F286,2)</f>
        <v>0</v>
      </c>
      <c r="H286" s="161"/>
      <c r="I286" s="160">
        <f>ROUND(E286*H286,2)</f>
        <v>0</v>
      </c>
      <c r="J286" s="161"/>
      <c r="K286" s="160">
        <f>ROUND(E286*J286,2)</f>
        <v>0</v>
      </c>
      <c r="L286" s="160">
        <v>21</v>
      </c>
      <c r="M286" s="160">
        <f>G286*(1+L286/100)</f>
        <v>0</v>
      </c>
      <c r="N286" s="159">
        <v>7.9500000000000005E-3</v>
      </c>
      <c r="O286" s="159">
        <f>ROUND(E286*N286,2)</f>
        <v>0.02</v>
      </c>
      <c r="P286" s="159">
        <v>0</v>
      </c>
      <c r="Q286" s="159">
        <f>ROUND(E286*P286,2)</f>
        <v>0</v>
      </c>
      <c r="R286" s="160"/>
      <c r="S286" s="160" t="s">
        <v>148</v>
      </c>
      <c r="T286" s="160" t="s">
        <v>148</v>
      </c>
      <c r="U286" s="160">
        <v>0.7</v>
      </c>
      <c r="V286" s="160">
        <f>ROUND(E286*U286,2)</f>
        <v>1.82</v>
      </c>
      <c r="W286" s="160"/>
      <c r="X286" s="160" t="s">
        <v>209</v>
      </c>
      <c r="Y286" s="160" t="s">
        <v>151</v>
      </c>
      <c r="Z286" s="150"/>
      <c r="AA286" s="150"/>
      <c r="AB286" s="150"/>
      <c r="AC286" s="150"/>
      <c r="AD286" s="150"/>
      <c r="AE286" s="150"/>
      <c r="AF286" s="150"/>
      <c r="AG286" s="150" t="s">
        <v>214</v>
      </c>
      <c r="AH286" s="150"/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</row>
    <row r="287" spans="1:60" outlineLevel="2" x14ac:dyDescent="0.2">
      <c r="A287" s="157"/>
      <c r="B287" s="158"/>
      <c r="C287" s="189" t="s">
        <v>584</v>
      </c>
      <c r="D287" s="162"/>
      <c r="E287" s="163">
        <v>2.35</v>
      </c>
      <c r="F287" s="160"/>
      <c r="G287" s="160"/>
      <c r="H287" s="160"/>
      <c r="I287" s="160"/>
      <c r="J287" s="160"/>
      <c r="K287" s="160"/>
      <c r="L287" s="160"/>
      <c r="M287" s="160"/>
      <c r="N287" s="159"/>
      <c r="O287" s="159"/>
      <c r="P287" s="159"/>
      <c r="Q287" s="159"/>
      <c r="R287" s="160"/>
      <c r="S287" s="160"/>
      <c r="T287" s="160"/>
      <c r="U287" s="160"/>
      <c r="V287" s="160"/>
      <c r="W287" s="160"/>
      <c r="X287" s="160"/>
      <c r="Y287" s="160"/>
      <c r="Z287" s="150"/>
      <c r="AA287" s="150"/>
      <c r="AB287" s="150"/>
      <c r="AC287" s="150"/>
      <c r="AD287" s="150"/>
      <c r="AE287" s="150"/>
      <c r="AF287" s="150"/>
      <c r="AG287" s="150" t="s">
        <v>171</v>
      </c>
      <c r="AH287" s="150">
        <v>0</v>
      </c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</row>
    <row r="288" spans="1:60" outlineLevel="3" x14ac:dyDescent="0.2">
      <c r="A288" s="157"/>
      <c r="B288" s="158"/>
      <c r="C288" s="189" t="s">
        <v>585</v>
      </c>
      <c r="D288" s="162"/>
      <c r="E288" s="163">
        <v>0.25</v>
      </c>
      <c r="F288" s="160"/>
      <c r="G288" s="160"/>
      <c r="H288" s="160"/>
      <c r="I288" s="160"/>
      <c r="J288" s="160"/>
      <c r="K288" s="160"/>
      <c r="L288" s="160"/>
      <c r="M288" s="160"/>
      <c r="N288" s="159"/>
      <c r="O288" s="159"/>
      <c r="P288" s="159"/>
      <c r="Q288" s="159"/>
      <c r="R288" s="160"/>
      <c r="S288" s="160"/>
      <c r="T288" s="160"/>
      <c r="U288" s="160"/>
      <c r="V288" s="160"/>
      <c r="W288" s="160"/>
      <c r="X288" s="160"/>
      <c r="Y288" s="160"/>
      <c r="Z288" s="150"/>
      <c r="AA288" s="150"/>
      <c r="AB288" s="150"/>
      <c r="AC288" s="150"/>
      <c r="AD288" s="150"/>
      <c r="AE288" s="150"/>
      <c r="AF288" s="150"/>
      <c r="AG288" s="150" t="s">
        <v>171</v>
      </c>
      <c r="AH288" s="150">
        <v>0</v>
      </c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</row>
    <row r="289" spans="1:60" outlineLevel="1" x14ac:dyDescent="0.2">
      <c r="A289" s="173">
        <v>114</v>
      </c>
      <c r="B289" s="174" t="s">
        <v>586</v>
      </c>
      <c r="C289" s="188" t="s">
        <v>587</v>
      </c>
      <c r="D289" s="175" t="s">
        <v>223</v>
      </c>
      <c r="E289" s="176">
        <v>18.850000000000001</v>
      </c>
      <c r="F289" s="177"/>
      <c r="G289" s="178">
        <f>ROUND(E289*F289,2)</f>
        <v>0</v>
      </c>
      <c r="H289" s="161"/>
      <c r="I289" s="160">
        <f>ROUND(E289*H289,2)</f>
        <v>0</v>
      </c>
      <c r="J289" s="161"/>
      <c r="K289" s="160">
        <f>ROUND(E289*J289,2)</f>
        <v>0</v>
      </c>
      <c r="L289" s="160">
        <v>21</v>
      </c>
      <c r="M289" s="160">
        <f>G289*(1+L289/100)</f>
        <v>0</v>
      </c>
      <c r="N289" s="159">
        <v>8.3999999999999995E-3</v>
      </c>
      <c r="O289" s="159">
        <f>ROUND(E289*N289,2)</f>
        <v>0.16</v>
      </c>
      <c r="P289" s="159">
        <v>0</v>
      </c>
      <c r="Q289" s="159">
        <f>ROUND(E289*P289,2)</f>
        <v>0</v>
      </c>
      <c r="R289" s="160"/>
      <c r="S289" s="160" t="s">
        <v>148</v>
      </c>
      <c r="T289" s="160" t="s">
        <v>148</v>
      </c>
      <c r="U289" s="160">
        <v>0.74</v>
      </c>
      <c r="V289" s="160">
        <f>ROUND(E289*U289,2)</f>
        <v>13.95</v>
      </c>
      <c r="W289" s="160"/>
      <c r="X289" s="160" t="s">
        <v>209</v>
      </c>
      <c r="Y289" s="160" t="s">
        <v>151</v>
      </c>
      <c r="Z289" s="150"/>
      <c r="AA289" s="150"/>
      <c r="AB289" s="150"/>
      <c r="AC289" s="150"/>
      <c r="AD289" s="150"/>
      <c r="AE289" s="150"/>
      <c r="AF289" s="150"/>
      <c r="AG289" s="150" t="s">
        <v>214</v>
      </c>
      <c r="AH289" s="150"/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</row>
    <row r="290" spans="1:60" outlineLevel="2" x14ac:dyDescent="0.2">
      <c r="A290" s="157"/>
      <c r="B290" s="158"/>
      <c r="C290" s="189" t="s">
        <v>588</v>
      </c>
      <c r="D290" s="162"/>
      <c r="E290" s="163">
        <v>6</v>
      </c>
      <c r="F290" s="160"/>
      <c r="G290" s="160"/>
      <c r="H290" s="160"/>
      <c r="I290" s="160"/>
      <c r="J290" s="160"/>
      <c r="K290" s="160"/>
      <c r="L290" s="160"/>
      <c r="M290" s="160"/>
      <c r="N290" s="159"/>
      <c r="O290" s="159"/>
      <c r="P290" s="159"/>
      <c r="Q290" s="159"/>
      <c r="R290" s="160"/>
      <c r="S290" s="160"/>
      <c r="T290" s="160"/>
      <c r="U290" s="160"/>
      <c r="V290" s="160"/>
      <c r="W290" s="160"/>
      <c r="X290" s="160"/>
      <c r="Y290" s="160"/>
      <c r="Z290" s="150"/>
      <c r="AA290" s="150"/>
      <c r="AB290" s="150"/>
      <c r="AC290" s="150"/>
      <c r="AD290" s="150"/>
      <c r="AE290" s="150"/>
      <c r="AF290" s="150"/>
      <c r="AG290" s="150" t="s">
        <v>171</v>
      </c>
      <c r="AH290" s="150">
        <v>0</v>
      </c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</row>
    <row r="291" spans="1:60" outlineLevel="3" x14ac:dyDescent="0.2">
      <c r="A291" s="157"/>
      <c r="B291" s="158"/>
      <c r="C291" s="189" t="s">
        <v>589</v>
      </c>
      <c r="D291" s="162"/>
      <c r="E291" s="163">
        <v>12.85</v>
      </c>
      <c r="F291" s="160"/>
      <c r="G291" s="160"/>
      <c r="H291" s="160"/>
      <c r="I291" s="160"/>
      <c r="J291" s="160"/>
      <c r="K291" s="160"/>
      <c r="L291" s="160"/>
      <c r="M291" s="160"/>
      <c r="N291" s="159"/>
      <c r="O291" s="159"/>
      <c r="P291" s="159"/>
      <c r="Q291" s="159"/>
      <c r="R291" s="160"/>
      <c r="S291" s="160"/>
      <c r="T291" s="160"/>
      <c r="U291" s="160"/>
      <c r="V291" s="160"/>
      <c r="W291" s="160"/>
      <c r="X291" s="160"/>
      <c r="Y291" s="160"/>
      <c r="Z291" s="150"/>
      <c r="AA291" s="150"/>
      <c r="AB291" s="150"/>
      <c r="AC291" s="150"/>
      <c r="AD291" s="150"/>
      <c r="AE291" s="150"/>
      <c r="AF291" s="150"/>
      <c r="AG291" s="150" t="s">
        <v>171</v>
      </c>
      <c r="AH291" s="150">
        <v>0</v>
      </c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</row>
    <row r="292" spans="1:60" outlineLevel="1" x14ac:dyDescent="0.2">
      <c r="A292" s="173">
        <v>115</v>
      </c>
      <c r="B292" s="174" t="s">
        <v>590</v>
      </c>
      <c r="C292" s="188" t="s">
        <v>591</v>
      </c>
      <c r="D292" s="175" t="s">
        <v>223</v>
      </c>
      <c r="E292" s="176">
        <v>16.25</v>
      </c>
      <c r="F292" s="177"/>
      <c r="G292" s="178">
        <f>ROUND(E292*F292,2)</f>
        <v>0</v>
      </c>
      <c r="H292" s="161"/>
      <c r="I292" s="160">
        <f>ROUND(E292*H292,2)</f>
        <v>0</v>
      </c>
      <c r="J292" s="161"/>
      <c r="K292" s="160">
        <f>ROUND(E292*J292,2)</f>
        <v>0</v>
      </c>
      <c r="L292" s="160">
        <v>21</v>
      </c>
      <c r="M292" s="160">
        <f>G292*(1+L292/100)</f>
        <v>0</v>
      </c>
      <c r="N292" s="159">
        <v>1.0120000000000001E-2</v>
      </c>
      <c r="O292" s="159">
        <f>ROUND(E292*N292,2)</f>
        <v>0.16</v>
      </c>
      <c r="P292" s="159">
        <v>0</v>
      </c>
      <c r="Q292" s="159">
        <f>ROUND(E292*P292,2)</f>
        <v>0</v>
      </c>
      <c r="R292" s="160"/>
      <c r="S292" s="160" t="s">
        <v>148</v>
      </c>
      <c r="T292" s="160" t="s">
        <v>148</v>
      </c>
      <c r="U292" s="160">
        <v>0.83</v>
      </c>
      <c r="V292" s="160">
        <f>ROUND(E292*U292,2)</f>
        <v>13.49</v>
      </c>
      <c r="W292" s="160"/>
      <c r="X292" s="160" t="s">
        <v>209</v>
      </c>
      <c r="Y292" s="160" t="s">
        <v>151</v>
      </c>
      <c r="Z292" s="150"/>
      <c r="AA292" s="150"/>
      <c r="AB292" s="150"/>
      <c r="AC292" s="150"/>
      <c r="AD292" s="150"/>
      <c r="AE292" s="150"/>
      <c r="AF292" s="150"/>
      <c r="AG292" s="150" t="s">
        <v>214</v>
      </c>
      <c r="AH292" s="150"/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</row>
    <row r="293" spans="1:60" outlineLevel="2" x14ac:dyDescent="0.2">
      <c r="A293" s="157"/>
      <c r="B293" s="158"/>
      <c r="C293" s="189" t="s">
        <v>592</v>
      </c>
      <c r="D293" s="162"/>
      <c r="E293" s="163">
        <v>2.1</v>
      </c>
      <c r="F293" s="160"/>
      <c r="G293" s="160"/>
      <c r="H293" s="160"/>
      <c r="I293" s="160"/>
      <c r="J293" s="160"/>
      <c r="K293" s="160"/>
      <c r="L293" s="160"/>
      <c r="M293" s="160"/>
      <c r="N293" s="159"/>
      <c r="O293" s="159"/>
      <c r="P293" s="159"/>
      <c r="Q293" s="159"/>
      <c r="R293" s="160"/>
      <c r="S293" s="160"/>
      <c r="T293" s="160"/>
      <c r="U293" s="160"/>
      <c r="V293" s="160"/>
      <c r="W293" s="160"/>
      <c r="X293" s="160"/>
      <c r="Y293" s="160"/>
      <c r="Z293" s="150"/>
      <c r="AA293" s="150"/>
      <c r="AB293" s="150"/>
      <c r="AC293" s="150"/>
      <c r="AD293" s="150"/>
      <c r="AE293" s="150"/>
      <c r="AF293" s="150"/>
      <c r="AG293" s="150" t="s">
        <v>171</v>
      </c>
      <c r="AH293" s="150">
        <v>0</v>
      </c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</row>
    <row r="294" spans="1:60" ht="22.5" outlineLevel="3" x14ac:dyDescent="0.2">
      <c r="A294" s="157"/>
      <c r="B294" s="158"/>
      <c r="C294" s="189" t="s">
        <v>593</v>
      </c>
      <c r="D294" s="162"/>
      <c r="E294" s="163">
        <v>9.25</v>
      </c>
      <c r="F294" s="160"/>
      <c r="G294" s="160"/>
      <c r="H294" s="160"/>
      <c r="I294" s="160"/>
      <c r="J294" s="160"/>
      <c r="K294" s="160"/>
      <c r="L294" s="160"/>
      <c r="M294" s="160"/>
      <c r="N294" s="159"/>
      <c r="O294" s="159"/>
      <c r="P294" s="159"/>
      <c r="Q294" s="159"/>
      <c r="R294" s="160"/>
      <c r="S294" s="160"/>
      <c r="T294" s="160"/>
      <c r="U294" s="160"/>
      <c r="V294" s="160"/>
      <c r="W294" s="160"/>
      <c r="X294" s="160"/>
      <c r="Y294" s="160"/>
      <c r="Z294" s="150"/>
      <c r="AA294" s="150"/>
      <c r="AB294" s="150"/>
      <c r="AC294" s="150"/>
      <c r="AD294" s="150"/>
      <c r="AE294" s="150"/>
      <c r="AF294" s="150"/>
      <c r="AG294" s="150" t="s">
        <v>171</v>
      </c>
      <c r="AH294" s="150">
        <v>0</v>
      </c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</row>
    <row r="295" spans="1:60" outlineLevel="3" x14ac:dyDescent="0.2">
      <c r="A295" s="157"/>
      <c r="B295" s="158"/>
      <c r="C295" s="189" t="s">
        <v>594</v>
      </c>
      <c r="D295" s="162"/>
      <c r="E295" s="163">
        <v>4.9000000000000004</v>
      </c>
      <c r="F295" s="160"/>
      <c r="G295" s="160"/>
      <c r="H295" s="160"/>
      <c r="I295" s="160"/>
      <c r="J295" s="160"/>
      <c r="K295" s="160"/>
      <c r="L295" s="160"/>
      <c r="M295" s="160"/>
      <c r="N295" s="159"/>
      <c r="O295" s="159"/>
      <c r="P295" s="159"/>
      <c r="Q295" s="159"/>
      <c r="R295" s="160"/>
      <c r="S295" s="160"/>
      <c r="T295" s="160"/>
      <c r="U295" s="160"/>
      <c r="V295" s="160"/>
      <c r="W295" s="160"/>
      <c r="X295" s="160"/>
      <c r="Y295" s="160"/>
      <c r="Z295" s="150"/>
      <c r="AA295" s="150"/>
      <c r="AB295" s="150"/>
      <c r="AC295" s="150"/>
      <c r="AD295" s="150"/>
      <c r="AE295" s="150"/>
      <c r="AF295" s="150"/>
      <c r="AG295" s="150" t="s">
        <v>171</v>
      </c>
      <c r="AH295" s="150">
        <v>0</v>
      </c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</row>
    <row r="296" spans="1:60" outlineLevel="1" x14ac:dyDescent="0.2">
      <c r="A296" s="173">
        <v>116</v>
      </c>
      <c r="B296" s="174" t="s">
        <v>595</v>
      </c>
      <c r="C296" s="188" t="s">
        <v>596</v>
      </c>
      <c r="D296" s="175" t="s">
        <v>223</v>
      </c>
      <c r="E296" s="176">
        <v>21.4</v>
      </c>
      <c r="F296" s="177"/>
      <c r="G296" s="178">
        <f>ROUND(E296*F296,2)</f>
        <v>0</v>
      </c>
      <c r="H296" s="161"/>
      <c r="I296" s="160">
        <f>ROUND(E296*H296,2)</f>
        <v>0</v>
      </c>
      <c r="J296" s="161"/>
      <c r="K296" s="160">
        <f>ROUND(E296*J296,2)</f>
        <v>0</v>
      </c>
      <c r="L296" s="160">
        <v>21</v>
      </c>
      <c r="M296" s="160">
        <f>G296*(1+L296/100)</f>
        <v>0</v>
      </c>
      <c r="N296" s="159">
        <v>9.8600000000000007E-3</v>
      </c>
      <c r="O296" s="159">
        <f>ROUND(E296*N296,2)</f>
        <v>0.21</v>
      </c>
      <c r="P296" s="159">
        <v>0</v>
      </c>
      <c r="Q296" s="159">
        <f>ROUND(E296*P296,2)</f>
        <v>0</v>
      </c>
      <c r="R296" s="160"/>
      <c r="S296" s="160" t="s">
        <v>148</v>
      </c>
      <c r="T296" s="160" t="s">
        <v>148</v>
      </c>
      <c r="U296" s="160">
        <v>0.92</v>
      </c>
      <c r="V296" s="160">
        <f>ROUND(E296*U296,2)</f>
        <v>19.690000000000001</v>
      </c>
      <c r="W296" s="160"/>
      <c r="X296" s="160" t="s">
        <v>209</v>
      </c>
      <c r="Y296" s="160" t="s">
        <v>151</v>
      </c>
      <c r="Z296" s="150"/>
      <c r="AA296" s="150"/>
      <c r="AB296" s="150"/>
      <c r="AC296" s="150"/>
      <c r="AD296" s="150"/>
      <c r="AE296" s="150"/>
      <c r="AF296" s="150"/>
      <c r="AG296" s="150" t="s">
        <v>292</v>
      </c>
      <c r="AH296" s="150"/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</row>
    <row r="297" spans="1:60" outlineLevel="2" x14ac:dyDescent="0.2">
      <c r="A297" s="157"/>
      <c r="B297" s="158"/>
      <c r="C297" s="189" t="s">
        <v>597</v>
      </c>
      <c r="D297" s="162"/>
      <c r="E297" s="163">
        <v>5.4</v>
      </c>
      <c r="F297" s="160"/>
      <c r="G297" s="160"/>
      <c r="H297" s="160"/>
      <c r="I297" s="160"/>
      <c r="J297" s="160"/>
      <c r="K297" s="160"/>
      <c r="L297" s="160"/>
      <c r="M297" s="160"/>
      <c r="N297" s="159"/>
      <c r="O297" s="159"/>
      <c r="P297" s="159"/>
      <c r="Q297" s="159"/>
      <c r="R297" s="160"/>
      <c r="S297" s="160"/>
      <c r="T297" s="160"/>
      <c r="U297" s="160"/>
      <c r="V297" s="160"/>
      <c r="W297" s="160"/>
      <c r="X297" s="160"/>
      <c r="Y297" s="160"/>
      <c r="Z297" s="150"/>
      <c r="AA297" s="150"/>
      <c r="AB297" s="150"/>
      <c r="AC297" s="150"/>
      <c r="AD297" s="150"/>
      <c r="AE297" s="150"/>
      <c r="AF297" s="150"/>
      <c r="AG297" s="150" t="s">
        <v>171</v>
      </c>
      <c r="AH297" s="150">
        <v>0</v>
      </c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</row>
    <row r="298" spans="1:60" outlineLevel="3" x14ac:dyDescent="0.2">
      <c r="A298" s="157"/>
      <c r="B298" s="158"/>
      <c r="C298" s="189" t="s">
        <v>598</v>
      </c>
      <c r="D298" s="162"/>
      <c r="E298" s="163">
        <v>16</v>
      </c>
      <c r="F298" s="160"/>
      <c r="G298" s="160"/>
      <c r="H298" s="160"/>
      <c r="I298" s="160"/>
      <c r="J298" s="160"/>
      <c r="K298" s="160"/>
      <c r="L298" s="160"/>
      <c r="M298" s="160"/>
      <c r="N298" s="159"/>
      <c r="O298" s="159"/>
      <c r="P298" s="159"/>
      <c r="Q298" s="159"/>
      <c r="R298" s="160"/>
      <c r="S298" s="160"/>
      <c r="T298" s="160"/>
      <c r="U298" s="160"/>
      <c r="V298" s="160"/>
      <c r="W298" s="160"/>
      <c r="X298" s="160"/>
      <c r="Y298" s="160"/>
      <c r="Z298" s="150"/>
      <c r="AA298" s="150"/>
      <c r="AB298" s="150"/>
      <c r="AC298" s="150"/>
      <c r="AD298" s="150"/>
      <c r="AE298" s="150"/>
      <c r="AF298" s="150"/>
      <c r="AG298" s="150" t="s">
        <v>171</v>
      </c>
      <c r="AH298" s="150">
        <v>0</v>
      </c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</row>
    <row r="299" spans="1:60" outlineLevel="1" x14ac:dyDescent="0.2">
      <c r="A299" s="173">
        <v>117</v>
      </c>
      <c r="B299" s="174" t="s">
        <v>599</v>
      </c>
      <c r="C299" s="188" t="s">
        <v>600</v>
      </c>
      <c r="D299" s="175" t="s">
        <v>223</v>
      </c>
      <c r="E299" s="176">
        <v>3.2</v>
      </c>
      <c r="F299" s="177"/>
      <c r="G299" s="178">
        <f>ROUND(E299*F299,2)</f>
        <v>0</v>
      </c>
      <c r="H299" s="161"/>
      <c r="I299" s="160">
        <f>ROUND(E299*H299,2)</f>
        <v>0</v>
      </c>
      <c r="J299" s="161"/>
      <c r="K299" s="160">
        <f>ROUND(E299*J299,2)</f>
        <v>0</v>
      </c>
      <c r="L299" s="160">
        <v>21</v>
      </c>
      <c r="M299" s="160">
        <f>G299*(1+L299/100)</f>
        <v>0</v>
      </c>
      <c r="N299" s="159">
        <v>1.308E-2</v>
      </c>
      <c r="O299" s="159">
        <f>ROUND(E299*N299,2)</f>
        <v>0.04</v>
      </c>
      <c r="P299" s="159">
        <v>0</v>
      </c>
      <c r="Q299" s="159">
        <f>ROUND(E299*P299,2)</f>
        <v>0</v>
      </c>
      <c r="R299" s="160"/>
      <c r="S299" s="160" t="s">
        <v>148</v>
      </c>
      <c r="T299" s="160" t="s">
        <v>148</v>
      </c>
      <c r="U299" s="160">
        <v>1.04</v>
      </c>
      <c r="V299" s="160">
        <f>ROUND(E299*U299,2)</f>
        <v>3.33</v>
      </c>
      <c r="W299" s="160"/>
      <c r="X299" s="160" t="s">
        <v>209</v>
      </c>
      <c r="Y299" s="160" t="s">
        <v>151</v>
      </c>
      <c r="Z299" s="150"/>
      <c r="AA299" s="150"/>
      <c r="AB299" s="150"/>
      <c r="AC299" s="150"/>
      <c r="AD299" s="150"/>
      <c r="AE299" s="150"/>
      <c r="AF299" s="150"/>
      <c r="AG299" s="150" t="s">
        <v>292</v>
      </c>
      <c r="AH299" s="150"/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</row>
    <row r="300" spans="1:60" outlineLevel="2" x14ac:dyDescent="0.2">
      <c r="A300" s="157"/>
      <c r="B300" s="158"/>
      <c r="C300" s="189" t="s">
        <v>601</v>
      </c>
      <c r="D300" s="162"/>
      <c r="E300" s="163">
        <v>1</v>
      </c>
      <c r="F300" s="160"/>
      <c r="G300" s="160"/>
      <c r="H300" s="160"/>
      <c r="I300" s="160"/>
      <c r="J300" s="160"/>
      <c r="K300" s="160"/>
      <c r="L300" s="160"/>
      <c r="M300" s="160"/>
      <c r="N300" s="159"/>
      <c r="O300" s="159"/>
      <c r="P300" s="159"/>
      <c r="Q300" s="159"/>
      <c r="R300" s="160"/>
      <c r="S300" s="160"/>
      <c r="T300" s="160"/>
      <c r="U300" s="160"/>
      <c r="V300" s="160"/>
      <c r="W300" s="160"/>
      <c r="X300" s="160"/>
      <c r="Y300" s="160"/>
      <c r="Z300" s="150"/>
      <c r="AA300" s="150"/>
      <c r="AB300" s="150"/>
      <c r="AC300" s="150"/>
      <c r="AD300" s="150"/>
      <c r="AE300" s="150"/>
      <c r="AF300" s="150"/>
      <c r="AG300" s="150" t="s">
        <v>171</v>
      </c>
      <c r="AH300" s="150">
        <v>0</v>
      </c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</row>
    <row r="301" spans="1:60" outlineLevel="3" x14ac:dyDescent="0.2">
      <c r="A301" s="157"/>
      <c r="B301" s="158"/>
      <c r="C301" s="189" t="s">
        <v>602</v>
      </c>
      <c r="D301" s="162"/>
      <c r="E301" s="163">
        <v>2.2000000000000002</v>
      </c>
      <c r="F301" s="160"/>
      <c r="G301" s="160"/>
      <c r="H301" s="160"/>
      <c r="I301" s="160"/>
      <c r="J301" s="160"/>
      <c r="K301" s="160"/>
      <c r="L301" s="160"/>
      <c r="M301" s="160"/>
      <c r="N301" s="159"/>
      <c r="O301" s="159"/>
      <c r="P301" s="159"/>
      <c r="Q301" s="159"/>
      <c r="R301" s="160"/>
      <c r="S301" s="160"/>
      <c r="T301" s="160"/>
      <c r="U301" s="160"/>
      <c r="V301" s="160"/>
      <c r="W301" s="160"/>
      <c r="X301" s="160"/>
      <c r="Y301" s="160"/>
      <c r="Z301" s="150"/>
      <c r="AA301" s="150"/>
      <c r="AB301" s="150"/>
      <c r="AC301" s="150"/>
      <c r="AD301" s="150"/>
      <c r="AE301" s="150"/>
      <c r="AF301" s="150"/>
      <c r="AG301" s="150" t="s">
        <v>171</v>
      </c>
      <c r="AH301" s="150">
        <v>0</v>
      </c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</row>
    <row r="302" spans="1:60" outlineLevel="1" x14ac:dyDescent="0.2">
      <c r="A302" s="173">
        <v>118</v>
      </c>
      <c r="B302" s="174" t="s">
        <v>603</v>
      </c>
      <c r="C302" s="188" t="s">
        <v>604</v>
      </c>
      <c r="D302" s="175" t="s">
        <v>223</v>
      </c>
      <c r="E302" s="176">
        <v>19.5</v>
      </c>
      <c r="F302" s="177"/>
      <c r="G302" s="178">
        <f>ROUND(E302*F302,2)</f>
        <v>0</v>
      </c>
      <c r="H302" s="161"/>
      <c r="I302" s="160">
        <f>ROUND(E302*H302,2)</f>
        <v>0</v>
      </c>
      <c r="J302" s="161"/>
      <c r="K302" s="160">
        <f>ROUND(E302*J302,2)</f>
        <v>0</v>
      </c>
      <c r="L302" s="160">
        <v>21</v>
      </c>
      <c r="M302" s="160">
        <f>G302*(1+L302/100)</f>
        <v>0</v>
      </c>
      <c r="N302" s="159">
        <v>1.968E-2</v>
      </c>
      <c r="O302" s="159">
        <f>ROUND(E302*N302,2)</f>
        <v>0.38</v>
      </c>
      <c r="P302" s="159">
        <v>0</v>
      </c>
      <c r="Q302" s="159">
        <f>ROUND(E302*P302,2)</f>
        <v>0</v>
      </c>
      <c r="R302" s="160"/>
      <c r="S302" s="160" t="s">
        <v>148</v>
      </c>
      <c r="T302" s="160" t="s">
        <v>148</v>
      </c>
      <c r="U302" s="160">
        <v>1.4</v>
      </c>
      <c r="V302" s="160">
        <f>ROUND(E302*U302,2)</f>
        <v>27.3</v>
      </c>
      <c r="W302" s="160"/>
      <c r="X302" s="160" t="s">
        <v>209</v>
      </c>
      <c r="Y302" s="160" t="s">
        <v>151</v>
      </c>
      <c r="Z302" s="150"/>
      <c r="AA302" s="150"/>
      <c r="AB302" s="150"/>
      <c r="AC302" s="150"/>
      <c r="AD302" s="150"/>
      <c r="AE302" s="150"/>
      <c r="AF302" s="150"/>
      <c r="AG302" s="150" t="s">
        <v>292</v>
      </c>
      <c r="AH302" s="150"/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</row>
    <row r="303" spans="1:60" outlineLevel="2" x14ac:dyDescent="0.2">
      <c r="A303" s="157"/>
      <c r="B303" s="158"/>
      <c r="C303" s="189" t="s">
        <v>605</v>
      </c>
      <c r="D303" s="162"/>
      <c r="E303" s="163">
        <v>19.5</v>
      </c>
      <c r="F303" s="160"/>
      <c r="G303" s="160"/>
      <c r="H303" s="160"/>
      <c r="I303" s="160"/>
      <c r="J303" s="160"/>
      <c r="K303" s="160"/>
      <c r="L303" s="160"/>
      <c r="M303" s="160"/>
      <c r="N303" s="159"/>
      <c r="O303" s="159"/>
      <c r="P303" s="159"/>
      <c r="Q303" s="159"/>
      <c r="R303" s="160"/>
      <c r="S303" s="160"/>
      <c r="T303" s="160"/>
      <c r="U303" s="160"/>
      <c r="V303" s="160"/>
      <c r="W303" s="160"/>
      <c r="X303" s="160"/>
      <c r="Y303" s="160"/>
      <c r="Z303" s="150"/>
      <c r="AA303" s="150"/>
      <c r="AB303" s="150"/>
      <c r="AC303" s="150"/>
      <c r="AD303" s="150"/>
      <c r="AE303" s="150"/>
      <c r="AF303" s="150"/>
      <c r="AG303" s="150" t="s">
        <v>171</v>
      </c>
      <c r="AH303" s="150">
        <v>0</v>
      </c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</row>
    <row r="304" spans="1:60" ht="22.5" outlineLevel="1" x14ac:dyDescent="0.2">
      <c r="A304" s="173">
        <v>119</v>
      </c>
      <c r="B304" s="174" t="s">
        <v>606</v>
      </c>
      <c r="C304" s="188" t="s">
        <v>607</v>
      </c>
      <c r="D304" s="175" t="s">
        <v>229</v>
      </c>
      <c r="E304" s="176">
        <v>15</v>
      </c>
      <c r="F304" s="177"/>
      <c r="G304" s="178">
        <f>ROUND(E304*F304,2)</f>
        <v>0</v>
      </c>
      <c r="H304" s="161"/>
      <c r="I304" s="160">
        <f>ROUND(E304*H304,2)</f>
        <v>0</v>
      </c>
      <c r="J304" s="161"/>
      <c r="K304" s="160">
        <f>ROUND(E304*J304,2)</f>
        <v>0</v>
      </c>
      <c r="L304" s="160">
        <v>21</v>
      </c>
      <c r="M304" s="160">
        <f>G304*(1+L304/100)</f>
        <v>0</v>
      </c>
      <c r="N304" s="159">
        <v>1.1E-4</v>
      </c>
      <c r="O304" s="159">
        <f>ROUND(E304*N304,2)</f>
        <v>0</v>
      </c>
      <c r="P304" s="159">
        <v>0</v>
      </c>
      <c r="Q304" s="159">
        <f>ROUND(E304*P304,2)</f>
        <v>0</v>
      </c>
      <c r="R304" s="160" t="s">
        <v>235</v>
      </c>
      <c r="S304" s="160" t="s">
        <v>148</v>
      </c>
      <c r="T304" s="160" t="s">
        <v>148</v>
      </c>
      <c r="U304" s="160">
        <v>0</v>
      </c>
      <c r="V304" s="160">
        <f>ROUND(E304*U304,2)</f>
        <v>0</v>
      </c>
      <c r="W304" s="160"/>
      <c r="X304" s="160" t="s">
        <v>230</v>
      </c>
      <c r="Y304" s="160" t="s">
        <v>151</v>
      </c>
      <c r="Z304" s="150"/>
      <c r="AA304" s="150"/>
      <c r="AB304" s="150"/>
      <c r="AC304" s="150"/>
      <c r="AD304" s="150"/>
      <c r="AE304" s="150"/>
      <c r="AF304" s="150"/>
      <c r="AG304" s="150" t="s">
        <v>231</v>
      </c>
      <c r="AH304" s="150"/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</row>
    <row r="305" spans="1:60" outlineLevel="2" x14ac:dyDescent="0.2">
      <c r="A305" s="157"/>
      <c r="B305" s="158"/>
      <c r="C305" s="189" t="s">
        <v>608</v>
      </c>
      <c r="D305" s="162"/>
      <c r="E305" s="163">
        <v>10</v>
      </c>
      <c r="F305" s="160"/>
      <c r="G305" s="160"/>
      <c r="H305" s="160"/>
      <c r="I305" s="160"/>
      <c r="J305" s="160"/>
      <c r="K305" s="160"/>
      <c r="L305" s="160"/>
      <c r="M305" s="160"/>
      <c r="N305" s="159"/>
      <c r="O305" s="159"/>
      <c r="P305" s="159"/>
      <c r="Q305" s="159"/>
      <c r="R305" s="160"/>
      <c r="S305" s="160"/>
      <c r="T305" s="160"/>
      <c r="U305" s="160"/>
      <c r="V305" s="160"/>
      <c r="W305" s="160"/>
      <c r="X305" s="160"/>
      <c r="Y305" s="160"/>
      <c r="Z305" s="150"/>
      <c r="AA305" s="150"/>
      <c r="AB305" s="150"/>
      <c r="AC305" s="150"/>
      <c r="AD305" s="150"/>
      <c r="AE305" s="150"/>
      <c r="AF305" s="150"/>
      <c r="AG305" s="150" t="s">
        <v>171</v>
      </c>
      <c r="AH305" s="150">
        <v>0</v>
      </c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</row>
    <row r="306" spans="1:60" outlineLevel="3" x14ac:dyDescent="0.2">
      <c r="A306" s="157"/>
      <c r="B306" s="158"/>
      <c r="C306" s="189" t="s">
        <v>609</v>
      </c>
      <c r="D306" s="162"/>
      <c r="E306" s="163">
        <v>2</v>
      </c>
      <c r="F306" s="160"/>
      <c r="G306" s="160"/>
      <c r="H306" s="160"/>
      <c r="I306" s="160"/>
      <c r="J306" s="160"/>
      <c r="K306" s="160"/>
      <c r="L306" s="160"/>
      <c r="M306" s="160"/>
      <c r="N306" s="159"/>
      <c r="O306" s="159"/>
      <c r="P306" s="159"/>
      <c r="Q306" s="159"/>
      <c r="R306" s="160"/>
      <c r="S306" s="160"/>
      <c r="T306" s="160"/>
      <c r="U306" s="160"/>
      <c r="V306" s="160"/>
      <c r="W306" s="160"/>
      <c r="X306" s="160"/>
      <c r="Y306" s="160"/>
      <c r="Z306" s="150"/>
      <c r="AA306" s="150"/>
      <c r="AB306" s="150"/>
      <c r="AC306" s="150"/>
      <c r="AD306" s="150"/>
      <c r="AE306" s="150"/>
      <c r="AF306" s="150"/>
      <c r="AG306" s="150" t="s">
        <v>171</v>
      </c>
      <c r="AH306" s="150">
        <v>0</v>
      </c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</row>
    <row r="307" spans="1:60" outlineLevel="3" x14ac:dyDescent="0.2">
      <c r="A307" s="157"/>
      <c r="B307" s="158"/>
      <c r="C307" s="189" t="s">
        <v>610</v>
      </c>
      <c r="D307" s="162"/>
      <c r="E307" s="163">
        <v>3</v>
      </c>
      <c r="F307" s="160"/>
      <c r="G307" s="160"/>
      <c r="H307" s="160"/>
      <c r="I307" s="160"/>
      <c r="J307" s="160"/>
      <c r="K307" s="160"/>
      <c r="L307" s="160"/>
      <c r="M307" s="160"/>
      <c r="N307" s="159"/>
      <c r="O307" s="159"/>
      <c r="P307" s="159"/>
      <c r="Q307" s="159"/>
      <c r="R307" s="160"/>
      <c r="S307" s="160"/>
      <c r="T307" s="160"/>
      <c r="U307" s="160"/>
      <c r="V307" s="160"/>
      <c r="W307" s="160"/>
      <c r="X307" s="160"/>
      <c r="Y307" s="160"/>
      <c r="Z307" s="150"/>
      <c r="AA307" s="150"/>
      <c r="AB307" s="150"/>
      <c r="AC307" s="150"/>
      <c r="AD307" s="150"/>
      <c r="AE307" s="150"/>
      <c r="AF307" s="150"/>
      <c r="AG307" s="150" t="s">
        <v>171</v>
      </c>
      <c r="AH307" s="150">
        <v>0</v>
      </c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</row>
    <row r="308" spans="1:60" ht="22.5" outlineLevel="1" x14ac:dyDescent="0.2">
      <c r="A308" s="173">
        <v>120</v>
      </c>
      <c r="B308" s="174" t="s">
        <v>611</v>
      </c>
      <c r="C308" s="188" t="s">
        <v>612</v>
      </c>
      <c r="D308" s="175" t="s">
        <v>229</v>
      </c>
      <c r="E308" s="176">
        <v>3</v>
      </c>
      <c r="F308" s="177"/>
      <c r="G308" s="178">
        <f>ROUND(E308*F308,2)</f>
        <v>0</v>
      </c>
      <c r="H308" s="161"/>
      <c r="I308" s="160">
        <f>ROUND(E308*H308,2)</f>
        <v>0</v>
      </c>
      <c r="J308" s="161"/>
      <c r="K308" s="160">
        <f>ROUND(E308*J308,2)</f>
        <v>0</v>
      </c>
      <c r="L308" s="160">
        <v>21</v>
      </c>
      <c r="M308" s="160">
        <f>G308*(1+L308/100)</f>
        <v>0</v>
      </c>
      <c r="N308" s="159">
        <v>2.5999999999999998E-4</v>
      </c>
      <c r="O308" s="159">
        <f>ROUND(E308*N308,2)</f>
        <v>0</v>
      </c>
      <c r="P308" s="159">
        <v>0</v>
      </c>
      <c r="Q308" s="159">
        <f>ROUND(E308*P308,2)</f>
        <v>0</v>
      </c>
      <c r="R308" s="160" t="s">
        <v>235</v>
      </c>
      <c r="S308" s="160" t="s">
        <v>148</v>
      </c>
      <c r="T308" s="160" t="s">
        <v>148</v>
      </c>
      <c r="U308" s="160">
        <v>0</v>
      </c>
      <c r="V308" s="160">
        <f>ROUND(E308*U308,2)</f>
        <v>0</v>
      </c>
      <c r="W308" s="160"/>
      <c r="X308" s="160" t="s">
        <v>230</v>
      </c>
      <c r="Y308" s="160" t="s">
        <v>151</v>
      </c>
      <c r="Z308" s="150"/>
      <c r="AA308" s="150"/>
      <c r="AB308" s="150"/>
      <c r="AC308" s="150"/>
      <c r="AD308" s="150"/>
      <c r="AE308" s="150"/>
      <c r="AF308" s="150"/>
      <c r="AG308" s="150" t="s">
        <v>231</v>
      </c>
      <c r="AH308" s="150"/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</row>
    <row r="309" spans="1:60" outlineLevel="2" x14ac:dyDescent="0.2">
      <c r="A309" s="157"/>
      <c r="B309" s="158"/>
      <c r="C309" s="189" t="s">
        <v>613</v>
      </c>
      <c r="D309" s="162"/>
      <c r="E309" s="163">
        <v>3</v>
      </c>
      <c r="F309" s="160"/>
      <c r="G309" s="160"/>
      <c r="H309" s="160"/>
      <c r="I309" s="160"/>
      <c r="J309" s="160"/>
      <c r="K309" s="160"/>
      <c r="L309" s="160"/>
      <c r="M309" s="160"/>
      <c r="N309" s="159"/>
      <c r="O309" s="159"/>
      <c r="P309" s="159"/>
      <c r="Q309" s="159"/>
      <c r="R309" s="160"/>
      <c r="S309" s="160"/>
      <c r="T309" s="160"/>
      <c r="U309" s="160"/>
      <c r="V309" s="160"/>
      <c r="W309" s="160"/>
      <c r="X309" s="160"/>
      <c r="Y309" s="160"/>
      <c r="Z309" s="150"/>
      <c r="AA309" s="150"/>
      <c r="AB309" s="150"/>
      <c r="AC309" s="150"/>
      <c r="AD309" s="150"/>
      <c r="AE309" s="150"/>
      <c r="AF309" s="150"/>
      <c r="AG309" s="150" t="s">
        <v>171</v>
      </c>
      <c r="AH309" s="150">
        <v>0</v>
      </c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</row>
    <row r="310" spans="1:60" ht="22.5" outlineLevel="1" x14ac:dyDescent="0.2">
      <c r="A310" s="173">
        <v>121</v>
      </c>
      <c r="B310" s="174" t="s">
        <v>614</v>
      </c>
      <c r="C310" s="188" t="s">
        <v>615</v>
      </c>
      <c r="D310" s="175" t="s">
        <v>229</v>
      </c>
      <c r="E310" s="176">
        <v>1</v>
      </c>
      <c r="F310" s="177"/>
      <c r="G310" s="178">
        <f>ROUND(E310*F310,2)</f>
        <v>0</v>
      </c>
      <c r="H310" s="161"/>
      <c r="I310" s="160">
        <f>ROUND(E310*H310,2)</f>
        <v>0</v>
      </c>
      <c r="J310" s="161"/>
      <c r="K310" s="160">
        <f>ROUND(E310*J310,2)</f>
        <v>0</v>
      </c>
      <c r="L310" s="160">
        <v>21</v>
      </c>
      <c r="M310" s="160">
        <f>G310*(1+L310/100)</f>
        <v>0</v>
      </c>
      <c r="N310" s="159">
        <v>3.6000000000000002E-4</v>
      </c>
      <c r="O310" s="159">
        <f>ROUND(E310*N310,2)</f>
        <v>0</v>
      </c>
      <c r="P310" s="159">
        <v>0</v>
      </c>
      <c r="Q310" s="159">
        <f>ROUND(E310*P310,2)</f>
        <v>0</v>
      </c>
      <c r="R310" s="160" t="s">
        <v>235</v>
      </c>
      <c r="S310" s="160" t="s">
        <v>148</v>
      </c>
      <c r="T310" s="160" t="s">
        <v>148</v>
      </c>
      <c r="U310" s="160">
        <v>0</v>
      </c>
      <c r="V310" s="160">
        <f>ROUND(E310*U310,2)</f>
        <v>0</v>
      </c>
      <c r="W310" s="160"/>
      <c r="X310" s="160" t="s">
        <v>230</v>
      </c>
      <c r="Y310" s="160" t="s">
        <v>151</v>
      </c>
      <c r="Z310" s="150"/>
      <c r="AA310" s="150"/>
      <c r="AB310" s="150"/>
      <c r="AC310" s="150"/>
      <c r="AD310" s="150"/>
      <c r="AE310" s="150"/>
      <c r="AF310" s="150"/>
      <c r="AG310" s="150" t="s">
        <v>231</v>
      </c>
      <c r="AH310" s="150"/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</row>
    <row r="311" spans="1:60" outlineLevel="2" x14ac:dyDescent="0.2">
      <c r="A311" s="157"/>
      <c r="B311" s="158"/>
      <c r="C311" s="189" t="s">
        <v>616</v>
      </c>
      <c r="D311" s="162"/>
      <c r="E311" s="163">
        <v>1</v>
      </c>
      <c r="F311" s="160"/>
      <c r="G311" s="160"/>
      <c r="H311" s="160"/>
      <c r="I311" s="160"/>
      <c r="J311" s="160"/>
      <c r="K311" s="160"/>
      <c r="L311" s="160"/>
      <c r="M311" s="160"/>
      <c r="N311" s="159"/>
      <c r="O311" s="159"/>
      <c r="P311" s="159"/>
      <c r="Q311" s="159"/>
      <c r="R311" s="160"/>
      <c r="S311" s="160"/>
      <c r="T311" s="160"/>
      <c r="U311" s="160"/>
      <c r="V311" s="160"/>
      <c r="W311" s="160"/>
      <c r="X311" s="160"/>
      <c r="Y311" s="160"/>
      <c r="Z311" s="150"/>
      <c r="AA311" s="150"/>
      <c r="AB311" s="150"/>
      <c r="AC311" s="150"/>
      <c r="AD311" s="150"/>
      <c r="AE311" s="150"/>
      <c r="AF311" s="150"/>
      <c r="AG311" s="150" t="s">
        <v>171</v>
      </c>
      <c r="AH311" s="150">
        <v>0</v>
      </c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</row>
    <row r="312" spans="1:60" outlineLevel="1" x14ac:dyDescent="0.2">
      <c r="A312" s="173">
        <v>122</v>
      </c>
      <c r="B312" s="174" t="s">
        <v>617</v>
      </c>
      <c r="C312" s="188" t="s">
        <v>618</v>
      </c>
      <c r="D312" s="175" t="s">
        <v>229</v>
      </c>
      <c r="E312" s="176">
        <v>2</v>
      </c>
      <c r="F312" s="177"/>
      <c r="G312" s="178">
        <f>ROUND(E312*F312,2)</f>
        <v>0</v>
      </c>
      <c r="H312" s="161"/>
      <c r="I312" s="160">
        <f>ROUND(E312*H312,2)</f>
        <v>0</v>
      </c>
      <c r="J312" s="161"/>
      <c r="K312" s="160">
        <f>ROUND(E312*J312,2)</f>
        <v>0</v>
      </c>
      <c r="L312" s="160">
        <v>21</v>
      </c>
      <c r="M312" s="160">
        <f>G312*(1+L312/100)</f>
        <v>0</v>
      </c>
      <c r="N312" s="159">
        <v>1E-4</v>
      </c>
      <c r="O312" s="159">
        <f>ROUND(E312*N312,2)</f>
        <v>0</v>
      </c>
      <c r="P312" s="159">
        <v>0</v>
      </c>
      <c r="Q312" s="159">
        <f>ROUND(E312*P312,2)</f>
        <v>0</v>
      </c>
      <c r="R312" s="160" t="s">
        <v>235</v>
      </c>
      <c r="S312" s="160" t="s">
        <v>148</v>
      </c>
      <c r="T312" s="160" t="s">
        <v>148</v>
      </c>
      <c r="U312" s="160">
        <v>0</v>
      </c>
      <c r="V312" s="160">
        <f>ROUND(E312*U312,2)</f>
        <v>0</v>
      </c>
      <c r="W312" s="160"/>
      <c r="X312" s="160" t="s">
        <v>230</v>
      </c>
      <c r="Y312" s="160" t="s">
        <v>151</v>
      </c>
      <c r="Z312" s="150"/>
      <c r="AA312" s="150"/>
      <c r="AB312" s="150"/>
      <c r="AC312" s="150"/>
      <c r="AD312" s="150"/>
      <c r="AE312" s="150"/>
      <c r="AF312" s="150"/>
      <c r="AG312" s="150" t="s">
        <v>231</v>
      </c>
      <c r="AH312" s="150"/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</row>
    <row r="313" spans="1:60" outlineLevel="2" x14ac:dyDescent="0.2">
      <c r="A313" s="157"/>
      <c r="B313" s="158"/>
      <c r="C313" s="189" t="s">
        <v>619</v>
      </c>
      <c r="D313" s="162"/>
      <c r="E313" s="163">
        <v>2</v>
      </c>
      <c r="F313" s="160"/>
      <c r="G313" s="160"/>
      <c r="H313" s="160"/>
      <c r="I313" s="160"/>
      <c r="J313" s="160"/>
      <c r="K313" s="160"/>
      <c r="L313" s="160"/>
      <c r="M313" s="160"/>
      <c r="N313" s="159"/>
      <c r="O313" s="159"/>
      <c r="P313" s="159"/>
      <c r="Q313" s="159"/>
      <c r="R313" s="160"/>
      <c r="S313" s="160"/>
      <c r="T313" s="160"/>
      <c r="U313" s="160"/>
      <c r="V313" s="160"/>
      <c r="W313" s="160"/>
      <c r="X313" s="160"/>
      <c r="Y313" s="160"/>
      <c r="Z313" s="150"/>
      <c r="AA313" s="150"/>
      <c r="AB313" s="150"/>
      <c r="AC313" s="150"/>
      <c r="AD313" s="150"/>
      <c r="AE313" s="150"/>
      <c r="AF313" s="150"/>
      <c r="AG313" s="150" t="s">
        <v>171</v>
      </c>
      <c r="AH313" s="150">
        <v>0</v>
      </c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</row>
    <row r="314" spans="1:60" outlineLevel="1" x14ac:dyDescent="0.2">
      <c r="A314" s="173">
        <v>123</v>
      </c>
      <c r="B314" s="174" t="s">
        <v>620</v>
      </c>
      <c r="C314" s="188" t="s">
        <v>621</v>
      </c>
      <c r="D314" s="175" t="s">
        <v>229</v>
      </c>
      <c r="E314" s="176">
        <v>16</v>
      </c>
      <c r="F314" s="177"/>
      <c r="G314" s="178">
        <f>ROUND(E314*F314,2)</f>
        <v>0</v>
      </c>
      <c r="H314" s="161"/>
      <c r="I314" s="160">
        <f>ROUND(E314*H314,2)</f>
        <v>0</v>
      </c>
      <c r="J314" s="161"/>
      <c r="K314" s="160">
        <f>ROUND(E314*J314,2)</f>
        <v>0</v>
      </c>
      <c r="L314" s="160">
        <v>21</v>
      </c>
      <c r="M314" s="160">
        <f>G314*(1+L314/100)</f>
        <v>0</v>
      </c>
      <c r="N314" s="159">
        <v>2.5999999999999998E-4</v>
      </c>
      <c r="O314" s="159">
        <f>ROUND(E314*N314,2)</f>
        <v>0</v>
      </c>
      <c r="P314" s="159">
        <v>0</v>
      </c>
      <c r="Q314" s="159">
        <f>ROUND(E314*P314,2)</f>
        <v>0</v>
      </c>
      <c r="R314" s="160" t="s">
        <v>235</v>
      </c>
      <c r="S314" s="160" t="s">
        <v>148</v>
      </c>
      <c r="T314" s="160" t="s">
        <v>148</v>
      </c>
      <c r="U314" s="160">
        <v>0</v>
      </c>
      <c r="V314" s="160">
        <f>ROUND(E314*U314,2)</f>
        <v>0</v>
      </c>
      <c r="W314" s="160"/>
      <c r="X314" s="160" t="s">
        <v>230</v>
      </c>
      <c r="Y314" s="160" t="s">
        <v>151</v>
      </c>
      <c r="Z314" s="150"/>
      <c r="AA314" s="150"/>
      <c r="AB314" s="150"/>
      <c r="AC314" s="150"/>
      <c r="AD314" s="150"/>
      <c r="AE314" s="150"/>
      <c r="AF314" s="150"/>
      <c r="AG314" s="150" t="s">
        <v>231</v>
      </c>
      <c r="AH314" s="150"/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</row>
    <row r="315" spans="1:60" outlineLevel="2" x14ac:dyDescent="0.2">
      <c r="A315" s="157"/>
      <c r="B315" s="158"/>
      <c r="C315" s="189" t="s">
        <v>622</v>
      </c>
      <c r="D315" s="162"/>
      <c r="E315" s="163">
        <v>4</v>
      </c>
      <c r="F315" s="160"/>
      <c r="G315" s="160"/>
      <c r="H315" s="160"/>
      <c r="I315" s="160"/>
      <c r="J315" s="160"/>
      <c r="K315" s="160"/>
      <c r="L315" s="160"/>
      <c r="M315" s="160"/>
      <c r="N315" s="159"/>
      <c r="O315" s="159"/>
      <c r="P315" s="159"/>
      <c r="Q315" s="159"/>
      <c r="R315" s="160"/>
      <c r="S315" s="160"/>
      <c r="T315" s="160"/>
      <c r="U315" s="160"/>
      <c r="V315" s="160"/>
      <c r="W315" s="160"/>
      <c r="X315" s="160"/>
      <c r="Y315" s="160"/>
      <c r="Z315" s="150"/>
      <c r="AA315" s="150"/>
      <c r="AB315" s="150"/>
      <c r="AC315" s="150"/>
      <c r="AD315" s="150"/>
      <c r="AE315" s="150"/>
      <c r="AF315" s="150"/>
      <c r="AG315" s="150" t="s">
        <v>171</v>
      </c>
      <c r="AH315" s="150">
        <v>0</v>
      </c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</row>
    <row r="316" spans="1:60" outlineLevel="3" x14ac:dyDescent="0.2">
      <c r="A316" s="157"/>
      <c r="B316" s="158"/>
      <c r="C316" s="189" t="s">
        <v>623</v>
      </c>
      <c r="D316" s="162"/>
      <c r="E316" s="163">
        <v>12</v>
      </c>
      <c r="F316" s="160"/>
      <c r="G316" s="160"/>
      <c r="H316" s="160"/>
      <c r="I316" s="160"/>
      <c r="J316" s="160"/>
      <c r="K316" s="160"/>
      <c r="L316" s="160"/>
      <c r="M316" s="160"/>
      <c r="N316" s="159"/>
      <c r="O316" s="159"/>
      <c r="P316" s="159"/>
      <c r="Q316" s="159"/>
      <c r="R316" s="160"/>
      <c r="S316" s="160"/>
      <c r="T316" s="160"/>
      <c r="U316" s="160"/>
      <c r="V316" s="160"/>
      <c r="W316" s="160"/>
      <c r="X316" s="160"/>
      <c r="Y316" s="160"/>
      <c r="Z316" s="150"/>
      <c r="AA316" s="150"/>
      <c r="AB316" s="150"/>
      <c r="AC316" s="150"/>
      <c r="AD316" s="150"/>
      <c r="AE316" s="150"/>
      <c r="AF316" s="150"/>
      <c r="AG316" s="150" t="s">
        <v>171</v>
      </c>
      <c r="AH316" s="150">
        <v>0</v>
      </c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</row>
    <row r="317" spans="1:60" outlineLevel="1" x14ac:dyDescent="0.2">
      <c r="A317" s="173">
        <v>124</v>
      </c>
      <c r="B317" s="174" t="s">
        <v>624</v>
      </c>
      <c r="C317" s="188" t="s">
        <v>625</v>
      </c>
      <c r="D317" s="175" t="s">
        <v>229</v>
      </c>
      <c r="E317" s="176">
        <v>11</v>
      </c>
      <c r="F317" s="177"/>
      <c r="G317" s="178">
        <f>ROUND(E317*F317,2)</f>
        <v>0</v>
      </c>
      <c r="H317" s="161"/>
      <c r="I317" s="160">
        <f>ROUND(E317*H317,2)</f>
        <v>0</v>
      </c>
      <c r="J317" s="161"/>
      <c r="K317" s="160">
        <f>ROUND(E317*J317,2)</f>
        <v>0</v>
      </c>
      <c r="L317" s="160">
        <v>21</v>
      </c>
      <c r="M317" s="160">
        <f>G317*(1+L317/100)</f>
        <v>0</v>
      </c>
      <c r="N317" s="159">
        <v>4.8999999999999998E-4</v>
      </c>
      <c r="O317" s="159">
        <f>ROUND(E317*N317,2)</f>
        <v>0.01</v>
      </c>
      <c r="P317" s="159">
        <v>0</v>
      </c>
      <c r="Q317" s="159">
        <f>ROUND(E317*P317,2)</f>
        <v>0</v>
      </c>
      <c r="R317" s="160" t="s">
        <v>235</v>
      </c>
      <c r="S317" s="160" t="s">
        <v>148</v>
      </c>
      <c r="T317" s="160" t="s">
        <v>148</v>
      </c>
      <c r="U317" s="160">
        <v>0</v>
      </c>
      <c r="V317" s="160">
        <f>ROUND(E317*U317,2)</f>
        <v>0</v>
      </c>
      <c r="W317" s="160"/>
      <c r="X317" s="160" t="s">
        <v>230</v>
      </c>
      <c r="Y317" s="160" t="s">
        <v>151</v>
      </c>
      <c r="Z317" s="150"/>
      <c r="AA317" s="150"/>
      <c r="AB317" s="150"/>
      <c r="AC317" s="150"/>
      <c r="AD317" s="150"/>
      <c r="AE317" s="150"/>
      <c r="AF317" s="150"/>
      <c r="AG317" s="150" t="s">
        <v>231</v>
      </c>
      <c r="AH317" s="150"/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</row>
    <row r="318" spans="1:60" outlineLevel="2" x14ac:dyDescent="0.2">
      <c r="A318" s="157"/>
      <c r="B318" s="158"/>
      <c r="C318" s="189" t="s">
        <v>626</v>
      </c>
      <c r="D318" s="162"/>
      <c r="E318" s="163">
        <v>5</v>
      </c>
      <c r="F318" s="160"/>
      <c r="G318" s="160"/>
      <c r="H318" s="160"/>
      <c r="I318" s="160"/>
      <c r="J318" s="160"/>
      <c r="K318" s="160"/>
      <c r="L318" s="160"/>
      <c r="M318" s="160"/>
      <c r="N318" s="159"/>
      <c r="O318" s="159"/>
      <c r="P318" s="159"/>
      <c r="Q318" s="159"/>
      <c r="R318" s="160"/>
      <c r="S318" s="160"/>
      <c r="T318" s="160"/>
      <c r="U318" s="160"/>
      <c r="V318" s="160"/>
      <c r="W318" s="160"/>
      <c r="X318" s="160"/>
      <c r="Y318" s="160"/>
      <c r="Z318" s="150"/>
      <c r="AA318" s="150"/>
      <c r="AB318" s="150"/>
      <c r="AC318" s="150"/>
      <c r="AD318" s="150"/>
      <c r="AE318" s="150"/>
      <c r="AF318" s="150"/>
      <c r="AG318" s="150" t="s">
        <v>171</v>
      </c>
      <c r="AH318" s="150">
        <v>0</v>
      </c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</row>
    <row r="319" spans="1:60" ht="22.5" outlineLevel="3" x14ac:dyDescent="0.2">
      <c r="A319" s="157"/>
      <c r="B319" s="158"/>
      <c r="C319" s="189" t="s">
        <v>627</v>
      </c>
      <c r="D319" s="162"/>
      <c r="E319" s="163">
        <v>5</v>
      </c>
      <c r="F319" s="160"/>
      <c r="G319" s="160"/>
      <c r="H319" s="160"/>
      <c r="I319" s="160"/>
      <c r="J319" s="160"/>
      <c r="K319" s="160"/>
      <c r="L319" s="160"/>
      <c r="M319" s="160"/>
      <c r="N319" s="159"/>
      <c r="O319" s="159"/>
      <c r="P319" s="159"/>
      <c r="Q319" s="159"/>
      <c r="R319" s="160"/>
      <c r="S319" s="160"/>
      <c r="T319" s="160"/>
      <c r="U319" s="160"/>
      <c r="V319" s="160"/>
      <c r="W319" s="160"/>
      <c r="X319" s="160"/>
      <c r="Y319" s="160"/>
      <c r="Z319" s="150"/>
      <c r="AA319" s="150"/>
      <c r="AB319" s="150"/>
      <c r="AC319" s="150"/>
      <c r="AD319" s="150"/>
      <c r="AE319" s="150"/>
      <c r="AF319" s="150"/>
      <c r="AG319" s="150" t="s">
        <v>171</v>
      </c>
      <c r="AH319" s="150">
        <v>0</v>
      </c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</row>
    <row r="320" spans="1:60" outlineLevel="3" x14ac:dyDescent="0.2">
      <c r="A320" s="157"/>
      <c r="B320" s="158"/>
      <c r="C320" s="189" t="s">
        <v>628</v>
      </c>
      <c r="D320" s="162"/>
      <c r="E320" s="163">
        <v>1</v>
      </c>
      <c r="F320" s="160"/>
      <c r="G320" s="160"/>
      <c r="H320" s="160"/>
      <c r="I320" s="160"/>
      <c r="J320" s="160"/>
      <c r="K320" s="160"/>
      <c r="L320" s="160"/>
      <c r="M320" s="160"/>
      <c r="N320" s="159"/>
      <c r="O320" s="159"/>
      <c r="P320" s="159"/>
      <c r="Q320" s="159"/>
      <c r="R320" s="160"/>
      <c r="S320" s="160"/>
      <c r="T320" s="160"/>
      <c r="U320" s="160"/>
      <c r="V320" s="160"/>
      <c r="W320" s="160"/>
      <c r="X320" s="160"/>
      <c r="Y320" s="160"/>
      <c r="Z320" s="150"/>
      <c r="AA320" s="150"/>
      <c r="AB320" s="150"/>
      <c r="AC320" s="150"/>
      <c r="AD320" s="150"/>
      <c r="AE320" s="150"/>
      <c r="AF320" s="150"/>
      <c r="AG320" s="150" t="s">
        <v>171</v>
      </c>
      <c r="AH320" s="150">
        <v>0</v>
      </c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</row>
    <row r="321" spans="1:60" outlineLevel="1" x14ac:dyDescent="0.2">
      <c r="A321" s="173">
        <v>125</v>
      </c>
      <c r="B321" s="174" t="s">
        <v>629</v>
      </c>
      <c r="C321" s="188" t="s">
        <v>630</v>
      </c>
      <c r="D321" s="175" t="s">
        <v>229</v>
      </c>
      <c r="E321" s="176">
        <v>17</v>
      </c>
      <c r="F321" s="177"/>
      <c r="G321" s="178">
        <f>ROUND(E321*F321,2)</f>
        <v>0</v>
      </c>
      <c r="H321" s="161"/>
      <c r="I321" s="160">
        <f>ROUND(E321*H321,2)</f>
        <v>0</v>
      </c>
      <c r="J321" s="161"/>
      <c r="K321" s="160">
        <f>ROUND(E321*J321,2)</f>
        <v>0</v>
      </c>
      <c r="L321" s="160">
        <v>21</v>
      </c>
      <c r="M321" s="160">
        <f>G321*(1+L321/100)</f>
        <v>0</v>
      </c>
      <c r="N321" s="159">
        <v>7.7999999999999999E-4</v>
      </c>
      <c r="O321" s="159">
        <f>ROUND(E321*N321,2)</f>
        <v>0.01</v>
      </c>
      <c r="P321" s="159">
        <v>0</v>
      </c>
      <c r="Q321" s="159">
        <f>ROUND(E321*P321,2)</f>
        <v>0</v>
      </c>
      <c r="R321" s="160" t="s">
        <v>235</v>
      </c>
      <c r="S321" s="160" t="s">
        <v>148</v>
      </c>
      <c r="T321" s="160" t="s">
        <v>148</v>
      </c>
      <c r="U321" s="160">
        <v>0</v>
      </c>
      <c r="V321" s="160">
        <f>ROUND(E321*U321,2)</f>
        <v>0</v>
      </c>
      <c r="W321" s="160"/>
      <c r="X321" s="160" t="s">
        <v>230</v>
      </c>
      <c r="Y321" s="160" t="s">
        <v>151</v>
      </c>
      <c r="Z321" s="150"/>
      <c r="AA321" s="150"/>
      <c r="AB321" s="150"/>
      <c r="AC321" s="150"/>
      <c r="AD321" s="150"/>
      <c r="AE321" s="150"/>
      <c r="AF321" s="150"/>
      <c r="AG321" s="150" t="s">
        <v>231</v>
      </c>
      <c r="AH321" s="150"/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</row>
    <row r="322" spans="1:60" ht="22.5" outlineLevel="2" x14ac:dyDescent="0.2">
      <c r="A322" s="157"/>
      <c r="B322" s="158"/>
      <c r="C322" s="189" t="s">
        <v>631</v>
      </c>
      <c r="D322" s="162"/>
      <c r="E322" s="163">
        <v>13</v>
      </c>
      <c r="F322" s="160"/>
      <c r="G322" s="160"/>
      <c r="H322" s="160"/>
      <c r="I322" s="160"/>
      <c r="J322" s="160"/>
      <c r="K322" s="160"/>
      <c r="L322" s="160"/>
      <c r="M322" s="160"/>
      <c r="N322" s="159"/>
      <c r="O322" s="159"/>
      <c r="P322" s="159"/>
      <c r="Q322" s="159"/>
      <c r="R322" s="160"/>
      <c r="S322" s="160"/>
      <c r="T322" s="160"/>
      <c r="U322" s="160"/>
      <c r="V322" s="160"/>
      <c r="W322" s="160"/>
      <c r="X322" s="160"/>
      <c r="Y322" s="160"/>
      <c r="Z322" s="150"/>
      <c r="AA322" s="150"/>
      <c r="AB322" s="150"/>
      <c r="AC322" s="150"/>
      <c r="AD322" s="150"/>
      <c r="AE322" s="150"/>
      <c r="AF322" s="150"/>
      <c r="AG322" s="150" t="s">
        <v>171</v>
      </c>
      <c r="AH322" s="150">
        <v>0</v>
      </c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</row>
    <row r="323" spans="1:60" outlineLevel="3" x14ac:dyDescent="0.2">
      <c r="A323" s="157"/>
      <c r="B323" s="158"/>
      <c r="C323" s="189" t="s">
        <v>632</v>
      </c>
      <c r="D323" s="162"/>
      <c r="E323" s="163">
        <v>4</v>
      </c>
      <c r="F323" s="160"/>
      <c r="G323" s="160"/>
      <c r="H323" s="160"/>
      <c r="I323" s="160"/>
      <c r="J323" s="160"/>
      <c r="K323" s="160"/>
      <c r="L323" s="160"/>
      <c r="M323" s="160"/>
      <c r="N323" s="159"/>
      <c r="O323" s="159"/>
      <c r="P323" s="159"/>
      <c r="Q323" s="159"/>
      <c r="R323" s="160"/>
      <c r="S323" s="160"/>
      <c r="T323" s="160"/>
      <c r="U323" s="160"/>
      <c r="V323" s="160"/>
      <c r="W323" s="160"/>
      <c r="X323" s="160"/>
      <c r="Y323" s="160"/>
      <c r="Z323" s="150"/>
      <c r="AA323" s="150"/>
      <c r="AB323" s="150"/>
      <c r="AC323" s="150"/>
      <c r="AD323" s="150"/>
      <c r="AE323" s="150"/>
      <c r="AF323" s="150"/>
      <c r="AG323" s="150" t="s">
        <v>171</v>
      </c>
      <c r="AH323" s="150">
        <v>0</v>
      </c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</row>
    <row r="324" spans="1:60" outlineLevel="1" x14ac:dyDescent="0.2">
      <c r="A324" s="173">
        <v>126</v>
      </c>
      <c r="B324" s="174" t="s">
        <v>633</v>
      </c>
      <c r="C324" s="188" t="s">
        <v>634</v>
      </c>
      <c r="D324" s="175" t="s">
        <v>229</v>
      </c>
      <c r="E324" s="176">
        <v>8</v>
      </c>
      <c r="F324" s="177"/>
      <c r="G324" s="178">
        <f>ROUND(E324*F324,2)</f>
        <v>0</v>
      </c>
      <c r="H324" s="161"/>
      <c r="I324" s="160">
        <f>ROUND(E324*H324,2)</f>
        <v>0</v>
      </c>
      <c r="J324" s="161"/>
      <c r="K324" s="160">
        <f>ROUND(E324*J324,2)</f>
        <v>0</v>
      </c>
      <c r="L324" s="160">
        <v>21</v>
      </c>
      <c r="M324" s="160">
        <f>G324*(1+L324/100)</f>
        <v>0</v>
      </c>
      <c r="N324" s="159">
        <v>3.62E-3</v>
      </c>
      <c r="O324" s="159">
        <f>ROUND(E324*N324,2)</f>
        <v>0.03</v>
      </c>
      <c r="P324" s="159">
        <v>0</v>
      </c>
      <c r="Q324" s="159">
        <f>ROUND(E324*P324,2)</f>
        <v>0</v>
      </c>
      <c r="R324" s="160" t="s">
        <v>235</v>
      </c>
      <c r="S324" s="160" t="s">
        <v>148</v>
      </c>
      <c r="T324" s="160" t="s">
        <v>148</v>
      </c>
      <c r="U324" s="160">
        <v>0</v>
      </c>
      <c r="V324" s="160">
        <f>ROUND(E324*U324,2)</f>
        <v>0</v>
      </c>
      <c r="W324" s="160"/>
      <c r="X324" s="160" t="s">
        <v>230</v>
      </c>
      <c r="Y324" s="160" t="s">
        <v>151</v>
      </c>
      <c r="Z324" s="150"/>
      <c r="AA324" s="150"/>
      <c r="AB324" s="150"/>
      <c r="AC324" s="150"/>
      <c r="AD324" s="150"/>
      <c r="AE324" s="150"/>
      <c r="AF324" s="150"/>
      <c r="AG324" s="150" t="s">
        <v>231</v>
      </c>
      <c r="AH324" s="150"/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</row>
    <row r="325" spans="1:60" outlineLevel="2" x14ac:dyDescent="0.2">
      <c r="A325" s="157"/>
      <c r="B325" s="158"/>
      <c r="C325" s="189" t="s">
        <v>635</v>
      </c>
      <c r="D325" s="162"/>
      <c r="E325" s="163">
        <v>8</v>
      </c>
      <c r="F325" s="160"/>
      <c r="G325" s="160"/>
      <c r="H325" s="160"/>
      <c r="I325" s="160"/>
      <c r="J325" s="160"/>
      <c r="K325" s="160"/>
      <c r="L325" s="160"/>
      <c r="M325" s="160"/>
      <c r="N325" s="159"/>
      <c r="O325" s="159"/>
      <c r="P325" s="159"/>
      <c r="Q325" s="159"/>
      <c r="R325" s="160"/>
      <c r="S325" s="160"/>
      <c r="T325" s="160"/>
      <c r="U325" s="160"/>
      <c r="V325" s="160"/>
      <c r="W325" s="160"/>
      <c r="X325" s="160"/>
      <c r="Y325" s="160"/>
      <c r="Z325" s="150"/>
      <c r="AA325" s="150"/>
      <c r="AB325" s="150"/>
      <c r="AC325" s="150"/>
      <c r="AD325" s="150"/>
      <c r="AE325" s="150"/>
      <c r="AF325" s="150"/>
      <c r="AG325" s="150" t="s">
        <v>171</v>
      </c>
      <c r="AH325" s="150">
        <v>0</v>
      </c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</row>
    <row r="326" spans="1:60" outlineLevel="1" x14ac:dyDescent="0.2">
      <c r="A326" s="173">
        <v>127</v>
      </c>
      <c r="B326" s="174" t="s">
        <v>636</v>
      </c>
      <c r="C326" s="188" t="s">
        <v>637</v>
      </c>
      <c r="D326" s="175" t="s">
        <v>229</v>
      </c>
      <c r="E326" s="176">
        <v>77</v>
      </c>
      <c r="F326" s="177"/>
      <c r="G326" s="178">
        <f>ROUND(E326*F326,2)</f>
        <v>0</v>
      </c>
      <c r="H326" s="161"/>
      <c r="I326" s="160">
        <f>ROUND(E326*H326,2)</f>
        <v>0</v>
      </c>
      <c r="J326" s="161"/>
      <c r="K326" s="160">
        <f>ROUND(E326*J326,2)</f>
        <v>0</v>
      </c>
      <c r="L326" s="160">
        <v>21</v>
      </c>
      <c r="M326" s="160">
        <f>G326*(1+L326/100)</f>
        <v>0</v>
      </c>
      <c r="N326" s="159">
        <v>0</v>
      </c>
      <c r="O326" s="159">
        <f>ROUND(E326*N326,2)</f>
        <v>0</v>
      </c>
      <c r="P326" s="159">
        <v>0</v>
      </c>
      <c r="Q326" s="159">
        <f>ROUND(E326*P326,2)</f>
        <v>0</v>
      </c>
      <c r="R326" s="160"/>
      <c r="S326" s="160" t="s">
        <v>148</v>
      </c>
      <c r="T326" s="160" t="s">
        <v>148</v>
      </c>
      <c r="U326" s="160">
        <v>0.34</v>
      </c>
      <c r="V326" s="160">
        <f>ROUND(E326*U326,2)</f>
        <v>26.18</v>
      </c>
      <c r="W326" s="160"/>
      <c r="X326" s="160" t="s">
        <v>209</v>
      </c>
      <c r="Y326" s="160" t="s">
        <v>151</v>
      </c>
      <c r="Z326" s="150"/>
      <c r="AA326" s="150"/>
      <c r="AB326" s="150"/>
      <c r="AC326" s="150"/>
      <c r="AD326" s="150"/>
      <c r="AE326" s="150"/>
      <c r="AF326" s="150"/>
      <c r="AG326" s="150" t="s">
        <v>292</v>
      </c>
      <c r="AH326" s="150"/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</row>
    <row r="327" spans="1:60" outlineLevel="2" x14ac:dyDescent="0.2">
      <c r="A327" s="157"/>
      <c r="B327" s="158"/>
      <c r="C327" s="189" t="s">
        <v>638</v>
      </c>
      <c r="D327" s="162"/>
      <c r="E327" s="163">
        <v>23</v>
      </c>
      <c r="F327" s="160"/>
      <c r="G327" s="160"/>
      <c r="H327" s="160"/>
      <c r="I327" s="160"/>
      <c r="J327" s="160"/>
      <c r="K327" s="160"/>
      <c r="L327" s="160"/>
      <c r="M327" s="160"/>
      <c r="N327" s="159"/>
      <c r="O327" s="159"/>
      <c r="P327" s="159"/>
      <c r="Q327" s="159"/>
      <c r="R327" s="160"/>
      <c r="S327" s="160"/>
      <c r="T327" s="160"/>
      <c r="U327" s="160"/>
      <c r="V327" s="160"/>
      <c r="W327" s="160"/>
      <c r="X327" s="160"/>
      <c r="Y327" s="160"/>
      <c r="Z327" s="150"/>
      <c r="AA327" s="150"/>
      <c r="AB327" s="150"/>
      <c r="AC327" s="150"/>
      <c r="AD327" s="150"/>
      <c r="AE327" s="150"/>
      <c r="AF327" s="150"/>
      <c r="AG327" s="150" t="s">
        <v>171</v>
      </c>
      <c r="AH327" s="150">
        <v>0</v>
      </c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</row>
    <row r="328" spans="1:60" outlineLevel="3" x14ac:dyDescent="0.2">
      <c r="A328" s="157"/>
      <c r="B328" s="158"/>
      <c r="C328" s="189" t="s">
        <v>639</v>
      </c>
      <c r="D328" s="162"/>
      <c r="E328" s="163">
        <v>24</v>
      </c>
      <c r="F328" s="160"/>
      <c r="G328" s="160"/>
      <c r="H328" s="160"/>
      <c r="I328" s="160"/>
      <c r="J328" s="160"/>
      <c r="K328" s="160"/>
      <c r="L328" s="160"/>
      <c r="M328" s="160"/>
      <c r="N328" s="159"/>
      <c r="O328" s="159"/>
      <c r="P328" s="159"/>
      <c r="Q328" s="159"/>
      <c r="R328" s="160"/>
      <c r="S328" s="160"/>
      <c r="T328" s="160"/>
      <c r="U328" s="160"/>
      <c r="V328" s="160"/>
      <c r="W328" s="160"/>
      <c r="X328" s="160"/>
      <c r="Y328" s="160"/>
      <c r="Z328" s="150"/>
      <c r="AA328" s="150"/>
      <c r="AB328" s="150"/>
      <c r="AC328" s="150"/>
      <c r="AD328" s="150"/>
      <c r="AE328" s="150"/>
      <c r="AF328" s="150"/>
      <c r="AG328" s="150" t="s">
        <v>171</v>
      </c>
      <c r="AH328" s="150">
        <v>0</v>
      </c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</row>
    <row r="329" spans="1:60" outlineLevel="3" x14ac:dyDescent="0.2">
      <c r="A329" s="157"/>
      <c r="B329" s="158"/>
      <c r="C329" s="189" t="s">
        <v>640</v>
      </c>
      <c r="D329" s="162"/>
      <c r="E329" s="163">
        <v>15</v>
      </c>
      <c r="F329" s="160"/>
      <c r="G329" s="160"/>
      <c r="H329" s="160"/>
      <c r="I329" s="160"/>
      <c r="J329" s="160"/>
      <c r="K329" s="160"/>
      <c r="L329" s="160"/>
      <c r="M329" s="160"/>
      <c r="N329" s="159"/>
      <c r="O329" s="159"/>
      <c r="P329" s="159"/>
      <c r="Q329" s="159"/>
      <c r="R329" s="160"/>
      <c r="S329" s="160"/>
      <c r="T329" s="160"/>
      <c r="U329" s="160"/>
      <c r="V329" s="160"/>
      <c r="W329" s="160"/>
      <c r="X329" s="160"/>
      <c r="Y329" s="160"/>
      <c r="Z329" s="150"/>
      <c r="AA329" s="150"/>
      <c r="AB329" s="150"/>
      <c r="AC329" s="150"/>
      <c r="AD329" s="150"/>
      <c r="AE329" s="150"/>
      <c r="AF329" s="150"/>
      <c r="AG329" s="150" t="s">
        <v>171</v>
      </c>
      <c r="AH329" s="150">
        <v>0</v>
      </c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</row>
    <row r="330" spans="1:60" outlineLevel="3" x14ac:dyDescent="0.2">
      <c r="A330" s="157"/>
      <c r="B330" s="158"/>
      <c r="C330" s="189" t="s">
        <v>641</v>
      </c>
      <c r="D330" s="162"/>
      <c r="E330" s="163">
        <v>5</v>
      </c>
      <c r="F330" s="160"/>
      <c r="G330" s="160"/>
      <c r="H330" s="160"/>
      <c r="I330" s="160"/>
      <c r="J330" s="160"/>
      <c r="K330" s="160"/>
      <c r="L330" s="160"/>
      <c r="M330" s="160"/>
      <c r="N330" s="159"/>
      <c r="O330" s="159"/>
      <c r="P330" s="159"/>
      <c r="Q330" s="159"/>
      <c r="R330" s="160"/>
      <c r="S330" s="160"/>
      <c r="T330" s="160"/>
      <c r="U330" s="160"/>
      <c r="V330" s="160"/>
      <c r="W330" s="160"/>
      <c r="X330" s="160"/>
      <c r="Y330" s="160"/>
      <c r="Z330" s="150"/>
      <c r="AA330" s="150"/>
      <c r="AB330" s="150"/>
      <c r="AC330" s="150"/>
      <c r="AD330" s="150"/>
      <c r="AE330" s="150"/>
      <c r="AF330" s="150"/>
      <c r="AG330" s="150" t="s">
        <v>171</v>
      </c>
      <c r="AH330" s="150">
        <v>0</v>
      </c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</row>
    <row r="331" spans="1:60" outlineLevel="3" x14ac:dyDescent="0.2">
      <c r="A331" s="157"/>
      <c r="B331" s="158"/>
      <c r="C331" s="189" t="s">
        <v>642</v>
      </c>
      <c r="D331" s="162"/>
      <c r="E331" s="163">
        <v>10</v>
      </c>
      <c r="F331" s="160"/>
      <c r="G331" s="160"/>
      <c r="H331" s="160"/>
      <c r="I331" s="160"/>
      <c r="J331" s="160"/>
      <c r="K331" s="160"/>
      <c r="L331" s="160"/>
      <c r="M331" s="160"/>
      <c r="N331" s="159"/>
      <c r="O331" s="159"/>
      <c r="P331" s="159"/>
      <c r="Q331" s="159"/>
      <c r="R331" s="160"/>
      <c r="S331" s="160"/>
      <c r="T331" s="160"/>
      <c r="U331" s="160"/>
      <c r="V331" s="160"/>
      <c r="W331" s="160"/>
      <c r="X331" s="160"/>
      <c r="Y331" s="160"/>
      <c r="Z331" s="150"/>
      <c r="AA331" s="150"/>
      <c r="AB331" s="150"/>
      <c r="AC331" s="150"/>
      <c r="AD331" s="150"/>
      <c r="AE331" s="150"/>
      <c r="AF331" s="150"/>
      <c r="AG331" s="150" t="s">
        <v>171</v>
      </c>
      <c r="AH331" s="150">
        <v>0</v>
      </c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</row>
    <row r="332" spans="1:60" outlineLevel="1" x14ac:dyDescent="0.2">
      <c r="A332" s="173">
        <v>128</v>
      </c>
      <c r="B332" s="174" t="s">
        <v>643</v>
      </c>
      <c r="C332" s="188" t="s">
        <v>644</v>
      </c>
      <c r="D332" s="175" t="s">
        <v>229</v>
      </c>
      <c r="E332" s="176">
        <v>3</v>
      </c>
      <c r="F332" s="177"/>
      <c r="G332" s="178">
        <f>ROUND(E332*F332,2)</f>
        <v>0</v>
      </c>
      <c r="H332" s="161"/>
      <c r="I332" s="160">
        <f>ROUND(E332*H332,2)</f>
        <v>0</v>
      </c>
      <c r="J332" s="161"/>
      <c r="K332" s="160">
        <f>ROUND(E332*J332,2)</f>
        <v>0</v>
      </c>
      <c r="L332" s="160">
        <v>21</v>
      </c>
      <c r="M332" s="160">
        <f>G332*(1+L332/100)</f>
        <v>0</v>
      </c>
      <c r="N332" s="159">
        <v>0</v>
      </c>
      <c r="O332" s="159">
        <f>ROUND(E332*N332,2)</f>
        <v>0</v>
      </c>
      <c r="P332" s="159">
        <v>0</v>
      </c>
      <c r="Q332" s="159">
        <f>ROUND(E332*P332,2)</f>
        <v>0</v>
      </c>
      <c r="R332" s="160"/>
      <c r="S332" s="160" t="s">
        <v>148</v>
      </c>
      <c r="T332" s="160" t="s">
        <v>148</v>
      </c>
      <c r="U332" s="160">
        <v>0.44</v>
      </c>
      <c r="V332" s="160">
        <f>ROUND(E332*U332,2)</f>
        <v>1.32</v>
      </c>
      <c r="W332" s="160"/>
      <c r="X332" s="160" t="s">
        <v>209</v>
      </c>
      <c r="Y332" s="160" t="s">
        <v>151</v>
      </c>
      <c r="Z332" s="150"/>
      <c r="AA332" s="150"/>
      <c r="AB332" s="150"/>
      <c r="AC332" s="150"/>
      <c r="AD332" s="150"/>
      <c r="AE332" s="150"/>
      <c r="AF332" s="150"/>
      <c r="AG332" s="150" t="s">
        <v>214</v>
      </c>
      <c r="AH332" s="150"/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</row>
    <row r="333" spans="1:60" outlineLevel="2" x14ac:dyDescent="0.2">
      <c r="A333" s="157"/>
      <c r="B333" s="158"/>
      <c r="C333" s="189" t="s">
        <v>645</v>
      </c>
      <c r="D333" s="162"/>
      <c r="E333" s="163">
        <v>3</v>
      </c>
      <c r="F333" s="160"/>
      <c r="G333" s="160"/>
      <c r="H333" s="160"/>
      <c r="I333" s="160"/>
      <c r="J333" s="160"/>
      <c r="K333" s="160"/>
      <c r="L333" s="160"/>
      <c r="M333" s="160"/>
      <c r="N333" s="159"/>
      <c r="O333" s="159"/>
      <c r="P333" s="159"/>
      <c r="Q333" s="159"/>
      <c r="R333" s="160"/>
      <c r="S333" s="160"/>
      <c r="T333" s="160"/>
      <c r="U333" s="160"/>
      <c r="V333" s="160"/>
      <c r="W333" s="160"/>
      <c r="X333" s="160"/>
      <c r="Y333" s="160"/>
      <c r="Z333" s="150"/>
      <c r="AA333" s="150"/>
      <c r="AB333" s="150"/>
      <c r="AC333" s="150"/>
      <c r="AD333" s="150"/>
      <c r="AE333" s="150"/>
      <c r="AF333" s="150"/>
      <c r="AG333" s="150" t="s">
        <v>171</v>
      </c>
      <c r="AH333" s="150">
        <v>0</v>
      </c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</row>
    <row r="334" spans="1:60" outlineLevel="1" x14ac:dyDescent="0.2">
      <c r="A334" s="173">
        <v>129</v>
      </c>
      <c r="B334" s="174" t="s">
        <v>646</v>
      </c>
      <c r="C334" s="188" t="s">
        <v>647</v>
      </c>
      <c r="D334" s="175" t="s">
        <v>229</v>
      </c>
      <c r="E334" s="176">
        <v>2</v>
      </c>
      <c r="F334" s="177"/>
      <c r="G334" s="178">
        <f>ROUND(E334*F334,2)</f>
        <v>0</v>
      </c>
      <c r="H334" s="161"/>
      <c r="I334" s="160">
        <f>ROUND(E334*H334,2)</f>
        <v>0</v>
      </c>
      <c r="J334" s="161"/>
      <c r="K334" s="160">
        <f>ROUND(E334*J334,2)</f>
        <v>0</v>
      </c>
      <c r="L334" s="160">
        <v>21</v>
      </c>
      <c r="M334" s="160">
        <f>G334*(1+L334/100)</f>
        <v>0</v>
      </c>
      <c r="N334" s="159">
        <v>0</v>
      </c>
      <c r="O334" s="159">
        <f>ROUND(E334*N334,2)</f>
        <v>0</v>
      </c>
      <c r="P334" s="159">
        <v>0</v>
      </c>
      <c r="Q334" s="159">
        <f>ROUND(E334*P334,2)</f>
        <v>0</v>
      </c>
      <c r="R334" s="160"/>
      <c r="S334" s="160" t="s">
        <v>148</v>
      </c>
      <c r="T334" s="160" t="s">
        <v>148</v>
      </c>
      <c r="U334" s="160">
        <v>0.437</v>
      </c>
      <c r="V334" s="160">
        <f>ROUND(E334*U334,2)</f>
        <v>0.87</v>
      </c>
      <c r="W334" s="160"/>
      <c r="X334" s="160" t="s">
        <v>209</v>
      </c>
      <c r="Y334" s="160" t="s">
        <v>151</v>
      </c>
      <c r="Z334" s="150"/>
      <c r="AA334" s="150"/>
      <c r="AB334" s="150"/>
      <c r="AC334" s="150"/>
      <c r="AD334" s="150"/>
      <c r="AE334" s="150"/>
      <c r="AF334" s="150"/>
      <c r="AG334" s="150" t="s">
        <v>214</v>
      </c>
      <c r="AH334" s="150"/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</row>
    <row r="335" spans="1:60" outlineLevel="2" x14ac:dyDescent="0.2">
      <c r="A335" s="157"/>
      <c r="B335" s="158"/>
      <c r="C335" s="189" t="s">
        <v>648</v>
      </c>
      <c r="D335" s="162"/>
      <c r="E335" s="163">
        <v>1</v>
      </c>
      <c r="F335" s="160"/>
      <c r="G335" s="160"/>
      <c r="H335" s="160"/>
      <c r="I335" s="160"/>
      <c r="J335" s="160"/>
      <c r="K335" s="160"/>
      <c r="L335" s="160"/>
      <c r="M335" s="160"/>
      <c r="N335" s="159"/>
      <c r="O335" s="159"/>
      <c r="P335" s="159"/>
      <c r="Q335" s="159"/>
      <c r="R335" s="160"/>
      <c r="S335" s="160"/>
      <c r="T335" s="160"/>
      <c r="U335" s="160"/>
      <c r="V335" s="160"/>
      <c r="W335" s="160"/>
      <c r="X335" s="160"/>
      <c r="Y335" s="160"/>
      <c r="Z335" s="150"/>
      <c r="AA335" s="150"/>
      <c r="AB335" s="150"/>
      <c r="AC335" s="150"/>
      <c r="AD335" s="150"/>
      <c r="AE335" s="150"/>
      <c r="AF335" s="150"/>
      <c r="AG335" s="150" t="s">
        <v>171</v>
      </c>
      <c r="AH335" s="150">
        <v>0</v>
      </c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</row>
    <row r="336" spans="1:60" outlineLevel="3" x14ac:dyDescent="0.2">
      <c r="A336" s="157"/>
      <c r="B336" s="158"/>
      <c r="C336" s="189" t="s">
        <v>649</v>
      </c>
      <c r="D336" s="162"/>
      <c r="E336" s="163">
        <v>1</v>
      </c>
      <c r="F336" s="160"/>
      <c r="G336" s="160"/>
      <c r="H336" s="160"/>
      <c r="I336" s="160"/>
      <c r="J336" s="160"/>
      <c r="K336" s="160"/>
      <c r="L336" s="160"/>
      <c r="M336" s="160"/>
      <c r="N336" s="159"/>
      <c r="O336" s="159"/>
      <c r="P336" s="159"/>
      <c r="Q336" s="159"/>
      <c r="R336" s="160"/>
      <c r="S336" s="160"/>
      <c r="T336" s="160"/>
      <c r="U336" s="160"/>
      <c r="V336" s="160"/>
      <c r="W336" s="160"/>
      <c r="X336" s="160"/>
      <c r="Y336" s="160"/>
      <c r="Z336" s="150"/>
      <c r="AA336" s="150"/>
      <c r="AB336" s="150"/>
      <c r="AC336" s="150"/>
      <c r="AD336" s="150"/>
      <c r="AE336" s="150"/>
      <c r="AF336" s="150"/>
      <c r="AG336" s="150" t="s">
        <v>171</v>
      </c>
      <c r="AH336" s="150">
        <v>0</v>
      </c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</row>
    <row r="337" spans="1:60" outlineLevel="1" x14ac:dyDescent="0.2">
      <c r="A337" s="173">
        <v>130</v>
      </c>
      <c r="B337" s="174" t="s">
        <v>650</v>
      </c>
      <c r="C337" s="188" t="s">
        <v>651</v>
      </c>
      <c r="D337" s="175" t="s">
        <v>229</v>
      </c>
      <c r="E337" s="176">
        <v>5</v>
      </c>
      <c r="F337" s="177"/>
      <c r="G337" s="178">
        <f>ROUND(E337*F337,2)</f>
        <v>0</v>
      </c>
      <c r="H337" s="161"/>
      <c r="I337" s="160">
        <f>ROUND(E337*H337,2)</f>
        <v>0</v>
      </c>
      <c r="J337" s="161"/>
      <c r="K337" s="160">
        <f>ROUND(E337*J337,2)</f>
        <v>0</v>
      </c>
      <c r="L337" s="160">
        <v>21</v>
      </c>
      <c r="M337" s="160">
        <f>G337*(1+L337/100)</f>
        <v>0</v>
      </c>
      <c r="N337" s="159">
        <v>0</v>
      </c>
      <c r="O337" s="159">
        <f>ROUND(E337*N337,2)</f>
        <v>0</v>
      </c>
      <c r="P337" s="159">
        <v>0</v>
      </c>
      <c r="Q337" s="159">
        <f>ROUND(E337*P337,2)</f>
        <v>0</v>
      </c>
      <c r="R337" s="160"/>
      <c r="S337" s="160" t="s">
        <v>148</v>
      </c>
      <c r="T337" s="160" t="s">
        <v>148</v>
      </c>
      <c r="U337" s="160">
        <v>0.79</v>
      </c>
      <c r="V337" s="160">
        <f>ROUND(E337*U337,2)</f>
        <v>3.95</v>
      </c>
      <c r="W337" s="160"/>
      <c r="X337" s="160" t="s">
        <v>209</v>
      </c>
      <c r="Y337" s="160" t="s">
        <v>151</v>
      </c>
      <c r="Z337" s="150"/>
      <c r="AA337" s="150"/>
      <c r="AB337" s="150"/>
      <c r="AC337" s="150"/>
      <c r="AD337" s="150"/>
      <c r="AE337" s="150"/>
      <c r="AF337" s="150"/>
      <c r="AG337" s="150" t="s">
        <v>214</v>
      </c>
      <c r="AH337" s="150"/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</row>
    <row r="338" spans="1:60" outlineLevel="2" x14ac:dyDescent="0.2">
      <c r="A338" s="157"/>
      <c r="B338" s="158"/>
      <c r="C338" s="189" t="s">
        <v>652</v>
      </c>
      <c r="D338" s="162"/>
      <c r="E338" s="163">
        <v>1</v>
      </c>
      <c r="F338" s="160"/>
      <c r="G338" s="160"/>
      <c r="H338" s="160"/>
      <c r="I338" s="160"/>
      <c r="J338" s="160"/>
      <c r="K338" s="160"/>
      <c r="L338" s="160"/>
      <c r="M338" s="160"/>
      <c r="N338" s="159"/>
      <c r="O338" s="159"/>
      <c r="P338" s="159"/>
      <c r="Q338" s="159"/>
      <c r="R338" s="160"/>
      <c r="S338" s="160"/>
      <c r="T338" s="160"/>
      <c r="U338" s="160"/>
      <c r="V338" s="160"/>
      <c r="W338" s="160"/>
      <c r="X338" s="160"/>
      <c r="Y338" s="160"/>
      <c r="Z338" s="150"/>
      <c r="AA338" s="150"/>
      <c r="AB338" s="150"/>
      <c r="AC338" s="150"/>
      <c r="AD338" s="150"/>
      <c r="AE338" s="150"/>
      <c r="AF338" s="150"/>
      <c r="AG338" s="150" t="s">
        <v>171</v>
      </c>
      <c r="AH338" s="150">
        <v>0</v>
      </c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</row>
    <row r="339" spans="1:60" outlineLevel="3" x14ac:dyDescent="0.2">
      <c r="A339" s="157"/>
      <c r="B339" s="158"/>
      <c r="C339" s="189" t="s">
        <v>653</v>
      </c>
      <c r="D339" s="162"/>
      <c r="E339" s="163">
        <v>2</v>
      </c>
      <c r="F339" s="160"/>
      <c r="G339" s="160"/>
      <c r="H339" s="160"/>
      <c r="I339" s="160"/>
      <c r="J339" s="160"/>
      <c r="K339" s="160"/>
      <c r="L339" s="160"/>
      <c r="M339" s="160"/>
      <c r="N339" s="159"/>
      <c r="O339" s="159"/>
      <c r="P339" s="159"/>
      <c r="Q339" s="159"/>
      <c r="R339" s="160"/>
      <c r="S339" s="160"/>
      <c r="T339" s="160"/>
      <c r="U339" s="160"/>
      <c r="V339" s="160"/>
      <c r="W339" s="160"/>
      <c r="X339" s="160"/>
      <c r="Y339" s="160"/>
      <c r="Z339" s="150"/>
      <c r="AA339" s="150"/>
      <c r="AB339" s="150"/>
      <c r="AC339" s="150"/>
      <c r="AD339" s="150"/>
      <c r="AE339" s="150"/>
      <c r="AF339" s="150"/>
      <c r="AG339" s="150" t="s">
        <v>171</v>
      </c>
      <c r="AH339" s="150">
        <v>0</v>
      </c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</row>
    <row r="340" spans="1:60" outlineLevel="3" x14ac:dyDescent="0.2">
      <c r="A340" s="157"/>
      <c r="B340" s="158"/>
      <c r="C340" s="189" t="s">
        <v>654</v>
      </c>
      <c r="D340" s="162"/>
      <c r="E340" s="163">
        <v>2</v>
      </c>
      <c r="F340" s="160"/>
      <c r="G340" s="160"/>
      <c r="H340" s="160"/>
      <c r="I340" s="160"/>
      <c r="J340" s="160"/>
      <c r="K340" s="160"/>
      <c r="L340" s="160"/>
      <c r="M340" s="160"/>
      <c r="N340" s="159"/>
      <c r="O340" s="159"/>
      <c r="P340" s="159"/>
      <c r="Q340" s="159"/>
      <c r="R340" s="160"/>
      <c r="S340" s="160"/>
      <c r="T340" s="160"/>
      <c r="U340" s="160"/>
      <c r="V340" s="160"/>
      <c r="W340" s="160"/>
      <c r="X340" s="160"/>
      <c r="Y340" s="160"/>
      <c r="Z340" s="150"/>
      <c r="AA340" s="150"/>
      <c r="AB340" s="150"/>
      <c r="AC340" s="150"/>
      <c r="AD340" s="150"/>
      <c r="AE340" s="150"/>
      <c r="AF340" s="150"/>
      <c r="AG340" s="150" t="s">
        <v>171</v>
      </c>
      <c r="AH340" s="150">
        <v>0</v>
      </c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</row>
    <row r="341" spans="1:60" outlineLevel="1" x14ac:dyDescent="0.2">
      <c r="A341" s="173">
        <v>131</v>
      </c>
      <c r="B341" s="174" t="s">
        <v>655</v>
      </c>
      <c r="C341" s="188" t="s">
        <v>656</v>
      </c>
      <c r="D341" s="175" t="s">
        <v>229</v>
      </c>
      <c r="E341" s="176">
        <v>5</v>
      </c>
      <c r="F341" s="177"/>
      <c r="G341" s="178">
        <f>ROUND(E341*F341,2)</f>
        <v>0</v>
      </c>
      <c r="H341" s="161"/>
      <c r="I341" s="160">
        <f>ROUND(E341*H341,2)</f>
        <v>0</v>
      </c>
      <c r="J341" s="161"/>
      <c r="K341" s="160">
        <f>ROUND(E341*J341,2)</f>
        <v>0</v>
      </c>
      <c r="L341" s="160">
        <v>21</v>
      </c>
      <c r="M341" s="160">
        <f>G341*(1+L341/100)</f>
        <v>0</v>
      </c>
      <c r="N341" s="159">
        <v>0</v>
      </c>
      <c r="O341" s="159">
        <f>ROUND(E341*N341,2)</f>
        <v>0</v>
      </c>
      <c r="P341" s="159">
        <v>0</v>
      </c>
      <c r="Q341" s="159">
        <f>ROUND(E341*P341,2)</f>
        <v>0</v>
      </c>
      <c r="R341" s="160"/>
      <c r="S341" s="160" t="s">
        <v>148</v>
      </c>
      <c r="T341" s="160" t="s">
        <v>148</v>
      </c>
      <c r="U341" s="160">
        <v>0.91500000000000004</v>
      </c>
      <c r="V341" s="160">
        <f>ROUND(E341*U341,2)</f>
        <v>4.58</v>
      </c>
      <c r="W341" s="160"/>
      <c r="X341" s="160" t="s">
        <v>209</v>
      </c>
      <c r="Y341" s="160" t="s">
        <v>151</v>
      </c>
      <c r="Z341" s="150"/>
      <c r="AA341" s="150"/>
      <c r="AB341" s="150"/>
      <c r="AC341" s="150"/>
      <c r="AD341" s="150"/>
      <c r="AE341" s="150"/>
      <c r="AF341" s="150"/>
      <c r="AG341" s="150" t="s">
        <v>214</v>
      </c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</row>
    <row r="342" spans="1:60" outlineLevel="2" x14ac:dyDescent="0.2">
      <c r="A342" s="157"/>
      <c r="B342" s="158"/>
      <c r="C342" s="189" t="s">
        <v>657</v>
      </c>
      <c r="D342" s="162"/>
      <c r="E342" s="163">
        <v>4</v>
      </c>
      <c r="F342" s="160"/>
      <c r="G342" s="160"/>
      <c r="H342" s="160"/>
      <c r="I342" s="160"/>
      <c r="J342" s="160"/>
      <c r="K342" s="160"/>
      <c r="L342" s="160"/>
      <c r="M342" s="160"/>
      <c r="N342" s="159"/>
      <c r="O342" s="159"/>
      <c r="P342" s="159"/>
      <c r="Q342" s="159"/>
      <c r="R342" s="160"/>
      <c r="S342" s="160"/>
      <c r="T342" s="160"/>
      <c r="U342" s="160"/>
      <c r="V342" s="160"/>
      <c r="W342" s="160"/>
      <c r="X342" s="160"/>
      <c r="Y342" s="160"/>
      <c r="Z342" s="150"/>
      <c r="AA342" s="150"/>
      <c r="AB342" s="150"/>
      <c r="AC342" s="150"/>
      <c r="AD342" s="150"/>
      <c r="AE342" s="150"/>
      <c r="AF342" s="150"/>
      <c r="AG342" s="150" t="s">
        <v>171</v>
      </c>
      <c r="AH342" s="150">
        <v>0</v>
      </c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</row>
    <row r="343" spans="1:60" outlineLevel="3" x14ac:dyDescent="0.2">
      <c r="A343" s="157"/>
      <c r="B343" s="158"/>
      <c r="C343" s="189" t="s">
        <v>658</v>
      </c>
      <c r="D343" s="162"/>
      <c r="E343" s="163">
        <v>1</v>
      </c>
      <c r="F343" s="160"/>
      <c r="G343" s="160"/>
      <c r="H343" s="160"/>
      <c r="I343" s="160"/>
      <c r="J343" s="160"/>
      <c r="K343" s="160"/>
      <c r="L343" s="160"/>
      <c r="M343" s="160"/>
      <c r="N343" s="159"/>
      <c r="O343" s="159"/>
      <c r="P343" s="159"/>
      <c r="Q343" s="159"/>
      <c r="R343" s="160"/>
      <c r="S343" s="160"/>
      <c r="T343" s="160"/>
      <c r="U343" s="160"/>
      <c r="V343" s="160"/>
      <c r="W343" s="160"/>
      <c r="X343" s="160"/>
      <c r="Y343" s="160"/>
      <c r="Z343" s="150"/>
      <c r="AA343" s="150"/>
      <c r="AB343" s="150"/>
      <c r="AC343" s="150"/>
      <c r="AD343" s="150"/>
      <c r="AE343" s="150"/>
      <c r="AF343" s="150"/>
      <c r="AG343" s="150" t="s">
        <v>171</v>
      </c>
      <c r="AH343" s="150">
        <v>0</v>
      </c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</row>
    <row r="344" spans="1:60" outlineLevel="1" x14ac:dyDescent="0.2">
      <c r="A344" s="173">
        <v>132</v>
      </c>
      <c r="B344" s="174" t="s">
        <v>659</v>
      </c>
      <c r="C344" s="188" t="s">
        <v>660</v>
      </c>
      <c r="D344" s="175" t="s">
        <v>229</v>
      </c>
      <c r="E344" s="176">
        <v>3</v>
      </c>
      <c r="F344" s="177"/>
      <c r="G344" s="178">
        <f>ROUND(E344*F344,2)</f>
        <v>0</v>
      </c>
      <c r="H344" s="161"/>
      <c r="I344" s="160">
        <f>ROUND(E344*H344,2)</f>
        <v>0</v>
      </c>
      <c r="J344" s="161"/>
      <c r="K344" s="160">
        <f>ROUND(E344*J344,2)</f>
        <v>0</v>
      </c>
      <c r="L344" s="160">
        <v>21</v>
      </c>
      <c r="M344" s="160">
        <f>G344*(1+L344/100)</f>
        <v>0</v>
      </c>
      <c r="N344" s="159">
        <v>0</v>
      </c>
      <c r="O344" s="159">
        <f>ROUND(E344*N344,2)</f>
        <v>0</v>
      </c>
      <c r="P344" s="159">
        <v>0</v>
      </c>
      <c r="Q344" s="159">
        <f>ROUND(E344*P344,2)</f>
        <v>0</v>
      </c>
      <c r="R344" s="160"/>
      <c r="S344" s="160" t="s">
        <v>148</v>
      </c>
      <c r="T344" s="160" t="s">
        <v>148</v>
      </c>
      <c r="U344" s="160">
        <v>1.373</v>
      </c>
      <c r="V344" s="160">
        <f>ROUND(E344*U344,2)</f>
        <v>4.12</v>
      </c>
      <c r="W344" s="160"/>
      <c r="X344" s="160" t="s">
        <v>209</v>
      </c>
      <c r="Y344" s="160" t="s">
        <v>151</v>
      </c>
      <c r="Z344" s="150"/>
      <c r="AA344" s="150"/>
      <c r="AB344" s="150"/>
      <c r="AC344" s="150"/>
      <c r="AD344" s="150"/>
      <c r="AE344" s="150"/>
      <c r="AF344" s="150"/>
      <c r="AG344" s="150" t="s">
        <v>214</v>
      </c>
      <c r="AH344" s="150"/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</row>
    <row r="345" spans="1:60" outlineLevel="2" x14ac:dyDescent="0.2">
      <c r="A345" s="157"/>
      <c r="B345" s="158"/>
      <c r="C345" s="189" t="s">
        <v>661</v>
      </c>
      <c r="D345" s="162"/>
      <c r="E345" s="163">
        <v>3</v>
      </c>
      <c r="F345" s="160"/>
      <c r="G345" s="160"/>
      <c r="H345" s="160"/>
      <c r="I345" s="160"/>
      <c r="J345" s="160"/>
      <c r="K345" s="160"/>
      <c r="L345" s="160"/>
      <c r="M345" s="160"/>
      <c r="N345" s="159"/>
      <c r="O345" s="159"/>
      <c r="P345" s="159"/>
      <c r="Q345" s="159"/>
      <c r="R345" s="160"/>
      <c r="S345" s="160"/>
      <c r="T345" s="160"/>
      <c r="U345" s="160"/>
      <c r="V345" s="160"/>
      <c r="W345" s="160"/>
      <c r="X345" s="160"/>
      <c r="Y345" s="160"/>
      <c r="Z345" s="150"/>
      <c r="AA345" s="150"/>
      <c r="AB345" s="150"/>
      <c r="AC345" s="150"/>
      <c r="AD345" s="150"/>
      <c r="AE345" s="150"/>
      <c r="AF345" s="150"/>
      <c r="AG345" s="150" t="s">
        <v>171</v>
      </c>
      <c r="AH345" s="150">
        <v>0</v>
      </c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</row>
    <row r="346" spans="1:60" outlineLevel="1" x14ac:dyDescent="0.2">
      <c r="A346" s="173">
        <v>133</v>
      </c>
      <c r="B346" s="174" t="s">
        <v>662</v>
      </c>
      <c r="C346" s="188" t="s">
        <v>663</v>
      </c>
      <c r="D346" s="175" t="s">
        <v>223</v>
      </c>
      <c r="E346" s="176">
        <v>6</v>
      </c>
      <c r="F346" s="177"/>
      <c r="G346" s="178">
        <f>ROUND(E346*F346,2)</f>
        <v>0</v>
      </c>
      <c r="H346" s="161"/>
      <c r="I346" s="160">
        <f>ROUND(E346*H346,2)</f>
        <v>0</v>
      </c>
      <c r="J346" s="161"/>
      <c r="K346" s="160">
        <f>ROUND(E346*J346,2)</f>
        <v>0</v>
      </c>
      <c r="L346" s="160">
        <v>21</v>
      </c>
      <c r="M346" s="160">
        <f>G346*(1+L346/100)</f>
        <v>0</v>
      </c>
      <c r="N346" s="159">
        <v>0</v>
      </c>
      <c r="O346" s="159">
        <f>ROUND(E346*N346,2)</f>
        <v>0</v>
      </c>
      <c r="P346" s="159">
        <v>0</v>
      </c>
      <c r="Q346" s="159">
        <f>ROUND(E346*P346,2)</f>
        <v>0</v>
      </c>
      <c r="R346" s="160"/>
      <c r="S346" s="160" t="s">
        <v>148</v>
      </c>
      <c r="T346" s="160" t="s">
        <v>148</v>
      </c>
      <c r="U346" s="160">
        <v>0.02</v>
      </c>
      <c r="V346" s="160">
        <f>ROUND(E346*U346,2)</f>
        <v>0.12</v>
      </c>
      <c r="W346" s="160"/>
      <c r="X346" s="160" t="s">
        <v>209</v>
      </c>
      <c r="Y346" s="160" t="s">
        <v>151</v>
      </c>
      <c r="Z346" s="150"/>
      <c r="AA346" s="150"/>
      <c r="AB346" s="150"/>
      <c r="AC346" s="150"/>
      <c r="AD346" s="150"/>
      <c r="AE346" s="150"/>
      <c r="AF346" s="150"/>
      <c r="AG346" s="150" t="s">
        <v>292</v>
      </c>
      <c r="AH346" s="150"/>
      <c r="AI346" s="150"/>
      <c r="AJ346" s="150"/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0"/>
      <c r="BC346" s="150"/>
      <c r="BD346" s="150"/>
      <c r="BE346" s="150"/>
      <c r="BF346" s="150"/>
      <c r="BG346" s="150"/>
      <c r="BH346" s="150"/>
    </row>
    <row r="347" spans="1:60" outlineLevel="2" x14ac:dyDescent="0.2">
      <c r="A347" s="157"/>
      <c r="B347" s="158"/>
      <c r="C347" s="269" t="s">
        <v>664</v>
      </c>
      <c r="D347" s="270"/>
      <c r="E347" s="270"/>
      <c r="F347" s="270"/>
      <c r="G347" s="270"/>
      <c r="H347" s="160"/>
      <c r="I347" s="160"/>
      <c r="J347" s="160"/>
      <c r="K347" s="160"/>
      <c r="L347" s="160"/>
      <c r="M347" s="160"/>
      <c r="N347" s="159"/>
      <c r="O347" s="159"/>
      <c r="P347" s="159"/>
      <c r="Q347" s="159"/>
      <c r="R347" s="160"/>
      <c r="S347" s="160"/>
      <c r="T347" s="160"/>
      <c r="U347" s="160"/>
      <c r="V347" s="160"/>
      <c r="W347" s="160"/>
      <c r="X347" s="160"/>
      <c r="Y347" s="160"/>
      <c r="Z347" s="150"/>
      <c r="AA347" s="150"/>
      <c r="AB347" s="150"/>
      <c r="AC347" s="150"/>
      <c r="AD347" s="150"/>
      <c r="AE347" s="150"/>
      <c r="AF347" s="150"/>
      <c r="AG347" s="150" t="s">
        <v>159</v>
      </c>
      <c r="AH347" s="150"/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</row>
    <row r="348" spans="1:60" outlineLevel="2" x14ac:dyDescent="0.2">
      <c r="A348" s="157"/>
      <c r="B348" s="158"/>
      <c r="C348" s="189" t="s">
        <v>665</v>
      </c>
      <c r="D348" s="162"/>
      <c r="E348" s="163">
        <v>3.5</v>
      </c>
      <c r="F348" s="160"/>
      <c r="G348" s="160"/>
      <c r="H348" s="160"/>
      <c r="I348" s="160"/>
      <c r="J348" s="160"/>
      <c r="K348" s="160"/>
      <c r="L348" s="160"/>
      <c r="M348" s="160"/>
      <c r="N348" s="159"/>
      <c r="O348" s="159"/>
      <c r="P348" s="159"/>
      <c r="Q348" s="159"/>
      <c r="R348" s="160"/>
      <c r="S348" s="160"/>
      <c r="T348" s="160"/>
      <c r="U348" s="160"/>
      <c r="V348" s="160"/>
      <c r="W348" s="160"/>
      <c r="X348" s="160"/>
      <c r="Y348" s="160"/>
      <c r="Z348" s="150"/>
      <c r="AA348" s="150"/>
      <c r="AB348" s="150"/>
      <c r="AC348" s="150"/>
      <c r="AD348" s="150"/>
      <c r="AE348" s="150"/>
      <c r="AF348" s="150"/>
      <c r="AG348" s="150" t="s">
        <v>171</v>
      </c>
      <c r="AH348" s="150">
        <v>0</v>
      </c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</row>
    <row r="349" spans="1:60" outlineLevel="3" x14ac:dyDescent="0.2">
      <c r="A349" s="157"/>
      <c r="B349" s="158"/>
      <c r="C349" s="189" t="s">
        <v>666</v>
      </c>
      <c r="D349" s="162"/>
      <c r="E349" s="163">
        <v>2.5</v>
      </c>
      <c r="F349" s="160"/>
      <c r="G349" s="160"/>
      <c r="H349" s="160"/>
      <c r="I349" s="160"/>
      <c r="J349" s="160"/>
      <c r="K349" s="160"/>
      <c r="L349" s="160"/>
      <c r="M349" s="160"/>
      <c r="N349" s="159"/>
      <c r="O349" s="159"/>
      <c r="P349" s="159"/>
      <c r="Q349" s="159"/>
      <c r="R349" s="160"/>
      <c r="S349" s="160"/>
      <c r="T349" s="160"/>
      <c r="U349" s="160"/>
      <c r="V349" s="160"/>
      <c r="W349" s="160"/>
      <c r="X349" s="160"/>
      <c r="Y349" s="160"/>
      <c r="Z349" s="150"/>
      <c r="AA349" s="150"/>
      <c r="AB349" s="150"/>
      <c r="AC349" s="150"/>
      <c r="AD349" s="150"/>
      <c r="AE349" s="150"/>
      <c r="AF349" s="150"/>
      <c r="AG349" s="150" t="s">
        <v>171</v>
      </c>
      <c r="AH349" s="150">
        <v>0</v>
      </c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</row>
    <row r="350" spans="1:60" outlineLevel="1" x14ac:dyDescent="0.2">
      <c r="A350" s="173">
        <v>134</v>
      </c>
      <c r="B350" s="174" t="s">
        <v>667</v>
      </c>
      <c r="C350" s="188" t="s">
        <v>668</v>
      </c>
      <c r="D350" s="175" t="s">
        <v>223</v>
      </c>
      <c r="E350" s="176">
        <v>25.95</v>
      </c>
      <c r="F350" s="177"/>
      <c r="G350" s="178">
        <f>ROUND(E350*F350,2)</f>
        <v>0</v>
      </c>
      <c r="H350" s="161"/>
      <c r="I350" s="160">
        <f>ROUND(E350*H350,2)</f>
        <v>0</v>
      </c>
      <c r="J350" s="161"/>
      <c r="K350" s="160">
        <f>ROUND(E350*J350,2)</f>
        <v>0</v>
      </c>
      <c r="L350" s="160">
        <v>21</v>
      </c>
      <c r="M350" s="160">
        <f>G350*(1+L350/100)</f>
        <v>0</v>
      </c>
      <c r="N350" s="159">
        <v>0</v>
      </c>
      <c r="O350" s="159">
        <f>ROUND(E350*N350,2)</f>
        <v>0</v>
      </c>
      <c r="P350" s="159">
        <v>0</v>
      </c>
      <c r="Q350" s="159">
        <f>ROUND(E350*P350,2)</f>
        <v>0</v>
      </c>
      <c r="R350" s="160"/>
      <c r="S350" s="160" t="s">
        <v>148</v>
      </c>
      <c r="T350" s="160" t="s">
        <v>148</v>
      </c>
      <c r="U350" s="160">
        <v>0.02</v>
      </c>
      <c r="V350" s="160">
        <f>ROUND(E350*U350,2)</f>
        <v>0.52</v>
      </c>
      <c r="W350" s="160"/>
      <c r="X350" s="160" t="s">
        <v>209</v>
      </c>
      <c r="Y350" s="160" t="s">
        <v>151</v>
      </c>
      <c r="Z350" s="150"/>
      <c r="AA350" s="150"/>
      <c r="AB350" s="150"/>
      <c r="AC350" s="150"/>
      <c r="AD350" s="150"/>
      <c r="AE350" s="150"/>
      <c r="AF350" s="150"/>
      <c r="AG350" s="150" t="s">
        <v>292</v>
      </c>
      <c r="AH350" s="150"/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</row>
    <row r="351" spans="1:60" outlineLevel="2" x14ac:dyDescent="0.2">
      <c r="A351" s="157"/>
      <c r="B351" s="158"/>
      <c r="C351" s="269" t="s">
        <v>664</v>
      </c>
      <c r="D351" s="270"/>
      <c r="E351" s="270"/>
      <c r="F351" s="270"/>
      <c r="G351" s="270"/>
      <c r="H351" s="160"/>
      <c r="I351" s="160"/>
      <c r="J351" s="160"/>
      <c r="K351" s="160"/>
      <c r="L351" s="160"/>
      <c r="M351" s="160"/>
      <c r="N351" s="159"/>
      <c r="O351" s="159"/>
      <c r="P351" s="159"/>
      <c r="Q351" s="159"/>
      <c r="R351" s="160"/>
      <c r="S351" s="160"/>
      <c r="T351" s="160"/>
      <c r="U351" s="160"/>
      <c r="V351" s="160"/>
      <c r="W351" s="160"/>
      <c r="X351" s="160"/>
      <c r="Y351" s="160"/>
      <c r="Z351" s="150"/>
      <c r="AA351" s="150"/>
      <c r="AB351" s="150"/>
      <c r="AC351" s="150"/>
      <c r="AD351" s="150"/>
      <c r="AE351" s="150"/>
      <c r="AF351" s="150"/>
      <c r="AG351" s="150" t="s">
        <v>159</v>
      </c>
      <c r="AH351" s="150"/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</row>
    <row r="352" spans="1:60" outlineLevel="2" x14ac:dyDescent="0.2">
      <c r="A352" s="157"/>
      <c r="B352" s="158"/>
      <c r="C352" s="189" t="s">
        <v>669</v>
      </c>
      <c r="D352" s="162"/>
      <c r="E352" s="163">
        <v>0.6</v>
      </c>
      <c r="F352" s="160"/>
      <c r="G352" s="160"/>
      <c r="H352" s="160"/>
      <c r="I352" s="160"/>
      <c r="J352" s="160"/>
      <c r="K352" s="160"/>
      <c r="L352" s="160"/>
      <c r="M352" s="160"/>
      <c r="N352" s="159"/>
      <c r="O352" s="159"/>
      <c r="P352" s="159"/>
      <c r="Q352" s="159"/>
      <c r="R352" s="160"/>
      <c r="S352" s="160"/>
      <c r="T352" s="160"/>
      <c r="U352" s="160"/>
      <c r="V352" s="160"/>
      <c r="W352" s="160"/>
      <c r="X352" s="160"/>
      <c r="Y352" s="160"/>
      <c r="Z352" s="150"/>
      <c r="AA352" s="150"/>
      <c r="AB352" s="150"/>
      <c r="AC352" s="150"/>
      <c r="AD352" s="150"/>
      <c r="AE352" s="150"/>
      <c r="AF352" s="150"/>
      <c r="AG352" s="150" t="s">
        <v>171</v>
      </c>
      <c r="AH352" s="150">
        <v>0</v>
      </c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</row>
    <row r="353" spans="1:60" outlineLevel="3" x14ac:dyDescent="0.2">
      <c r="A353" s="157"/>
      <c r="B353" s="158"/>
      <c r="C353" s="189" t="s">
        <v>670</v>
      </c>
      <c r="D353" s="162"/>
      <c r="E353" s="163">
        <v>3.9</v>
      </c>
      <c r="F353" s="160"/>
      <c r="G353" s="160"/>
      <c r="H353" s="160"/>
      <c r="I353" s="160"/>
      <c r="J353" s="160"/>
      <c r="K353" s="160"/>
      <c r="L353" s="160"/>
      <c r="M353" s="160"/>
      <c r="N353" s="159"/>
      <c r="O353" s="159"/>
      <c r="P353" s="159"/>
      <c r="Q353" s="159"/>
      <c r="R353" s="160"/>
      <c r="S353" s="160"/>
      <c r="T353" s="160"/>
      <c r="U353" s="160"/>
      <c r="V353" s="160"/>
      <c r="W353" s="160"/>
      <c r="X353" s="160"/>
      <c r="Y353" s="160"/>
      <c r="Z353" s="150"/>
      <c r="AA353" s="150"/>
      <c r="AB353" s="150"/>
      <c r="AC353" s="150"/>
      <c r="AD353" s="150"/>
      <c r="AE353" s="150"/>
      <c r="AF353" s="150"/>
      <c r="AG353" s="150" t="s">
        <v>171</v>
      </c>
      <c r="AH353" s="150">
        <v>0</v>
      </c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</row>
    <row r="354" spans="1:60" outlineLevel="3" x14ac:dyDescent="0.2">
      <c r="A354" s="157"/>
      <c r="B354" s="158"/>
      <c r="C354" s="189" t="s">
        <v>671</v>
      </c>
      <c r="D354" s="162"/>
      <c r="E354" s="163">
        <v>2.6</v>
      </c>
      <c r="F354" s="160"/>
      <c r="G354" s="160"/>
      <c r="H354" s="160"/>
      <c r="I354" s="160"/>
      <c r="J354" s="160"/>
      <c r="K354" s="160"/>
      <c r="L354" s="160"/>
      <c r="M354" s="160"/>
      <c r="N354" s="159"/>
      <c r="O354" s="159"/>
      <c r="P354" s="159"/>
      <c r="Q354" s="159"/>
      <c r="R354" s="160"/>
      <c r="S354" s="160"/>
      <c r="T354" s="160"/>
      <c r="U354" s="160"/>
      <c r="V354" s="160"/>
      <c r="W354" s="160"/>
      <c r="X354" s="160"/>
      <c r="Y354" s="160"/>
      <c r="Z354" s="150"/>
      <c r="AA354" s="150"/>
      <c r="AB354" s="150"/>
      <c r="AC354" s="150"/>
      <c r="AD354" s="150"/>
      <c r="AE354" s="150"/>
      <c r="AF354" s="150"/>
      <c r="AG354" s="150" t="s">
        <v>171</v>
      </c>
      <c r="AH354" s="150">
        <v>0</v>
      </c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</row>
    <row r="355" spans="1:60" outlineLevel="3" x14ac:dyDescent="0.2">
      <c r="A355" s="157"/>
      <c r="B355" s="158"/>
      <c r="C355" s="189" t="s">
        <v>672</v>
      </c>
      <c r="D355" s="162"/>
      <c r="E355" s="163">
        <v>18.850000000000001</v>
      </c>
      <c r="F355" s="160"/>
      <c r="G355" s="160"/>
      <c r="H355" s="160"/>
      <c r="I355" s="160"/>
      <c r="J355" s="160"/>
      <c r="K355" s="160"/>
      <c r="L355" s="160"/>
      <c r="M355" s="160"/>
      <c r="N355" s="159"/>
      <c r="O355" s="159"/>
      <c r="P355" s="159"/>
      <c r="Q355" s="159"/>
      <c r="R355" s="160"/>
      <c r="S355" s="160"/>
      <c r="T355" s="160"/>
      <c r="U355" s="160"/>
      <c r="V355" s="160"/>
      <c r="W355" s="160"/>
      <c r="X355" s="160"/>
      <c r="Y355" s="160"/>
      <c r="Z355" s="150"/>
      <c r="AA355" s="150"/>
      <c r="AB355" s="150"/>
      <c r="AC355" s="150"/>
      <c r="AD355" s="150"/>
      <c r="AE355" s="150"/>
      <c r="AF355" s="150"/>
      <c r="AG355" s="150" t="s">
        <v>171</v>
      </c>
      <c r="AH355" s="150">
        <v>0</v>
      </c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</row>
    <row r="356" spans="1:60" outlineLevel="1" x14ac:dyDescent="0.2">
      <c r="A356" s="173">
        <v>135</v>
      </c>
      <c r="B356" s="174" t="s">
        <v>673</v>
      </c>
      <c r="C356" s="188" t="s">
        <v>674</v>
      </c>
      <c r="D356" s="175" t="s">
        <v>223</v>
      </c>
      <c r="E356" s="176">
        <v>16.25</v>
      </c>
      <c r="F356" s="177"/>
      <c r="G356" s="178">
        <f>ROUND(E356*F356,2)</f>
        <v>0</v>
      </c>
      <c r="H356" s="161"/>
      <c r="I356" s="160">
        <f>ROUND(E356*H356,2)</f>
        <v>0</v>
      </c>
      <c r="J356" s="161"/>
      <c r="K356" s="160">
        <f>ROUND(E356*J356,2)</f>
        <v>0</v>
      </c>
      <c r="L356" s="160">
        <v>21</v>
      </c>
      <c r="M356" s="160">
        <f>G356*(1+L356/100)</f>
        <v>0</v>
      </c>
      <c r="N356" s="159">
        <v>0</v>
      </c>
      <c r="O356" s="159">
        <f>ROUND(E356*N356,2)</f>
        <v>0</v>
      </c>
      <c r="P356" s="159">
        <v>0</v>
      </c>
      <c r="Q356" s="159">
        <f>ROUND(E356*P356,2)</f>
        <v>0</v>
      </c>
      <c r="R356" s="160"/>
      <c r="S356" s="160" t="s">
        <v>148</v>
      </c>
      <c r="T356" s="160" t="s">
        <v>148</v>
      </c>
      <c r="U356" s="160">
        <v>0.03</v>
      </c>
      <c r="V356" s="160">
        <f>ROUND(E356*U356,2)</f>
        <v>0.49</v>
      </c>
      <c r="W356" s="160"/>
      <c r="X356" s="160" t="s">
        <v>209</v>
      </c>
      <c r="Y356" s="160" t="s">
        <v>151</v>
      </c>
      <c r="Z356" s="150"/>
      <c r="AA356" s="150"/>
      <c r="AB356" s="150"/>
      <c r="AC356" s="150"/>
      <c r="AD356" s="150"/>
      <c r="AE356" s="150"/>
      <c r="AF356" s="150"/>
      <c r="AG356" s="150" t="s">
        <v>292</v>
      </c>
      <c r="AH356" s="150"/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</row>
    <row r="357" spans="1:60" outlineLevel="2" x14ac:dyDescent="0.2">
      <c r="A357" s="157"/>
      <c r="B357" s="158"/>
      <c r="C357" s="269" t="s">
        <v>664</v>
      </c>
      <c r="D357" s="270"/>
      <c r="E357" s="270"/>
      <c r="F357" s="270"/>
      <c r="G357" s="270"/>
      <c r="H357" s="160"/>
      <c r="I357" s="160"/>
      <c r="J357" s="160"/>
      <c r="K357" s="160"/>
      <c r="L357" s="160"/>
      <c r="M357" s="160"/>
      <c r="N357" s="159"/>
      <c r="O357" s="159"/>
      <c r="P357" s="159"/>
      <c r="Q357" s="159"/>
      <c r="R357" s="160"/>
      <c r="S357" s="160"/>
      <c r="T357" s="160"/>
      <c r="U357" s="160"/>
      <c r="V357" s="160"/>
      <c r="W357" s="160"/>
      <c r="X357" s="160"/>
      <c r="Y357" s="160"/>
      <c r="Z357" s="150"/>
      <c r="AA357" s="150"/>
      <c r="AB357" s="150"/>
      <c r="AC357" s="150"/>
      <c r="AD357" s="150"/>
      <c r="AE357" s="150"/>
      <c r="AF357" s="150"/>
      <c r="AG357" s="150" t="s">
        <v>159</v>
      </c>
      <c r="AH357" s="150"/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</row>
    <row r="358" spans="1:60" outlineLevel="2" x14ac:dyDescent="0.2">
      <c r="A358" s="157"/>
      <c r="B358" s="158"/>
      <c r="C358" s="189" t="s">
        <v>675</v>
      </c>
      <c r="D358" s="162"/>
      <c r="E358" s="163">
        <v>16.25</v>
      </c>
      <c r="F358" s="160"/>
      <c r="G358" s="160"/>
      <c r="H358" s="160"/>
      <c r="I358" s="160"/>
      <c r="J358" s="160"/>
      <c r="K358" s="160"/>
      <c r="L358" s="160"/>
      <c r="M358" s="160"/>
      <c r="N358" s="159"/>
      <c r="O358" s="159"/>
      <c r="P358" s="159"/>
      <c r="Q358" s="159"/>
      <c r="R358" s="160"/>
      <c r="S358" s="160"/>
      <c r="T358" s="160"/>
      <c r="U358" s="160"/>
      <c r="V358" s="160"/>
      <c r="W358" s="160"/>
      <c r="X358" s="160"/>
      <c r="Y358" s="160"/>
      <c r="Z358" s="150"/>
      <c r="AA358" s="150"/>
      <c r="AB358" s="150"/>
      <c r="AC358" s="150"/>
      <c r="AD358" s="150"/>
      <c r="AE358" s="150"/>
      <c r="AF358" s="150"/>
      <c r="AG358" s="150" t="s">
        <v>171</v>
      </c>
      <c r="AH358" s="150">
        <v>0</v>
      </c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</row>
    <row r="359" spans="1:60" outlineLevel="1" x14ac:dyDescent="0.2">
      <c r="A359" s="173">
        <v>136</v>
      </c>
      <c r="B359" s="174" t="s">
        <v>676</v>
      </c>
      <c r="C359" s="188" t="s">
        <v>677</v>
      </c>
      <c r="D359" s="175" t="s">
        <v>223</v>
      </c>
      <c r="E359" s="176">
        <v>21.4</v>
      </c>
      <c r="F359" s="177"/>
      <c r="G359" s="178">
        <f>ROUND(E359*F359,2)</f>
        <v>0</v>
      </c>
      <c r="H359" s="161"/>
      <c r="I359" s="160">
        <f>ROUND(E359*H359,2)</f>
        <v>0</v>
      </c>
      <c r="J359" s="161"/>
      <c r="K359" s="160">
        <f>ROUND(E359*J359,2)</f>
        <v>0</v>
      </c>
      <c r="L359" s="160">
        <v>21</v>
      </c>
      <c r="M359" s="160">
        <f>G359*(1+L359/100)</f>
        <v>0</v>
      </c>
      <c r="N359" s="159">
        <v>0</v>
      </c>
      <c r="O359" s="159">
        <f>ROUND(E359*N359,2)</f>
        <v>0</v>
      </c>
      <c r="P359" s="159">
        <v>0</v>
      </c>
      <c r="Q359" s="159">
        <f>ROUND(E359*P359,2)</f>
        <v>0</v>
      </c>
      <c r="R359" s="160"/>
      <c r="S359" s="160" t="s">
        <v>148</v>
      </c>
      <c r="T359" s="160" t="s">
        <v>148</v>
      </c>
      <c r="U359" s="160">
        <v>0.04</v>
      </c>
      <c r="V359" s="160">
        <f>ROUND(E359*U359,2)</f>
        <v>0.86</v>
      </c>
      <c r="W359" s="160"/>
      <c r="X359" s="160" t="s">
        <v>209</v>
      </c>
      <c r="Y359" s="160" t="s">
        <v>151</v>
      </c>
      <c r="Z359" s="150"/>
      <c r="AA359" s="150"/>
      <c r="AB359" s="150"/>
      <c r="AC359" s="150"/>
      <c r="AD359" s="150"/>
      <c r="AE359" s="150"/>
      <c r="AF359" s="150"/>
      <c r="AG359" s="150" t="s">
        <v>292</v>
      </c>
      <c r="AH359" s="150"/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</row>
    <row r="360" spans="1:60" outlineLevel="2" x14ac:dyDescent="0.2">
      <c r="A360" s="157"/>
      <c r="B360" s="158"/>
      <c r="C360" s="269" t="s">
        <v>664</v>
      </c>
      <c r="D360" s="270"/>
      <c r="E360" s="270"/>
      <c r="F360" s="270"/>
      <c r="G360" s="270"/>
      <c r="H360" s="160"/>
      <c r="I360" s="160"/>
      <c r="J360" s="160"/>
      <c r="K360" s="160"/>
      <c r="L360" s="160"/>
      <c r="M360" s="160"/>
      <c r="N360" s="159"/>
      <c r="O360" s="159"/>
      <c r="P360" s="159"/>
      <c r="Q360" s="159"/>
      <c r="R360" s="160"/>
      <c r="S360" s="160"/>
      <c r="T360" s="160"/>
      <c r="U360" s="160"/>
      <c r="V360" s="160"/>
      <c r="W360" s="160"/>
      <c r="X360" s="160"/>
      <c r="Y360" s="160"/>
      <c r="Z360" s="150"/>
      <c r="AA360" s="150"/>
      <c r="AB360" s="150"/>
      <c r="AC360" s="150"/>
      <c r="AD360" s="150"/>
      <c r="AE360" s="150"/>
      <c r="AF360" s="150"/>
      <c r="AG360" s="150" t="s">
        <v>159</v>
      </c>
      <c r="AH360" s="150"/>
      <c r="AI360" s="150"/>
      <c r="AJ360" s="150"/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50"/>
      <c r="BD360" s="150"/>
      <c r="BE360" s="150"/>
      <c r="BF360" s="150"/>
      <c r="BG360" s="150"/>
      <c r="BH360" s="150"/>
    </row>
    <row r="361" spans="1:60" outlineLevel="2" x14ac:dyDescent="0.2">
      <c r="A361" s="157"/>
      <c r="B361" s="158"/>
      <c r="C361" s="189" t="s">
        <v>678</v>
      </c>
      <c r="D361" s="162"/>
      <c r="E361" s="163">
        <v>21.4</v>
      </c>
      <c r="F361" s="160"/>
      <c r="G361" s="160"/>
      <c r="H361" s="160"/>
      <c r="I361" s="160"/>
      <c r="J361" s="160"/>
      <c r="K361" s="160"/>
      <c r="L361" s="160"/>
      <c r="M361" s="160"/>
      <c r="N361" s="159"/>
      <c r="O361" s="159"/>
      <c r="P361" s="159"/>
      <c r="Q361" s="159"/>
      <c r="R361" s="160"/>
      <c r="S361" s="160"/>
      <c r="T361" s="160"/>
      <c r="U361" s="160"/>
      <c r="V361" s="160"/>
      <c r="W361" s="160"/>
      <c r="X361" s="160"/>
      <c r="Y361" s="160"/>
      <c r="Z361" s="150"/>
      <c r="AA361" s="150"/>
      <c r="AB361" s="150"/>
      <c r="AC361" s="150"/>
      <c r="AD361" s="150"/>
      <c r="AE361" s="150"/>
      <c r="AF361" s="150"/>
      <c r="AG361" s="150" t="s">
        <v>171</v>
      </c>
      <c r="AH361" s="150">
        <v>0</v>
      </c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</row>
    <row r="362" spans="1:60" outlineLevel="1" x14ac:dyDescent="0.2">
      <c r="A362" s="173">
        <v>137</v>
      </c>
      <c r="B362" s="174" t="s">
        <v>679</v>
      </c>
      <c r="C362" s="188" t="s">
        <v>680</v>
      </c>
      <c r="D362" s="175" t="s">
        <v>223</v>
      </c>
      <c r="E362" s="176">
        <v>3.2</v>
      </c>
      <c r="F362" s="177"/>
      <c r="G362" s="178">
        <f>ROUND(E362*F362,2)</f>
        <v>0</v>
      </c>
      <c r="H362" s="161"/>
      <c r="I362" s="160">
        <f>ROUND(E362*H362,2)</f>
        <v>0</v>
      </c>
      <c r="J362" s="161"/>
      <c r="K362" s="160">
        <f>ROUND(E362*J362,2)</f>
        <v>0</v>
      </c>
      <c r="L362" s="160">
        <v>21</v>
      </c>
      <c r="M362" s="160">
        <f>G362*(1+L362/100)</f>
        <v>0</v>
      </c>
      <c r="N362" s="159">
        <v>0</v>
      </c>
      <c r="O362" s="159">
        <f>ROUND(E362*N362,2)</f>
        <v>0</v>
      </c>
      <c r="P362" s="159">
        <v>0</v>
      </c>
      <c r="Q362" s="159">
        <f>ROUND(E362*P362,2)</f>
        <v>0</v>
      </c>
      <c r="R362" s="160"/>
      <c r="S362" s="160" t="s">
        <v>148</v>
      </c>
      <c r="T362" s="160" t="s">
        <v>148</v>
      </c>
      <c r="U362" s="160">
        <v>4.2000000000000003E-2</v>
      </c>
      <c r="V362" s="160">
        <f>ROUND(E362*U362,2)</f>
        <v>0.13</v>
      </c>
      <c r="W362" s="160"/>
      <c r="X362" s="160" t="s">
        <v>209</v>
      </c>
      <c r="Y362" s="160" t="s">
        <v>151</v>
      </c>
      <c r="Z362" s="150"/>
      <c r="AA362" s="150"/>
      <c r="AB362" s="150"/>
      <c r="AC362" s="150"/>
      <c r="AD362" s="150"/>
      <c r="AE362" s="150"/>
      <c r="AF362" s="150"/>
      <c r="AG362" s="150" t="s">
        <v>292</v>
      </c>
      <c r="AH362" s="150"/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</row>
    <row r="363" spans="1:60" outlineLevel="2" x14ac:dyDescent="0.2">
      <c r="A363" s="157"/>
      <c r="B363" s="158"/>
      <c r="C363" s="269" t="s">
        <v>664</v>
      </c>
      <c r="D363" s="270"/>
      <c r="E363" s="270"/>
      <c r="F363" s="270"/>
      <c r="G363" s="270"/>
      <c r="H363" s="160"/>
      <c r="I363" s="160"/>
      <c r="J363" s="160"/>
      <c r="K363" s="160"/>
      <c r="L363" s="160"/>
      <c r="M363" s="160"/>
      <c r="N363" s="159"/>
      <c r="O363" s="159"/>
      <c r="P363" s="159"/>
      <c r="Q363" s="159"/>
      <c r="R363" s="160"/>
      <c r="S363" s="160"/>
      <c r="T363" s="160"/>
      <c r="U363" s="160"/>
      <c r="V363" s="160"/>
      <c r="W363" s="160"/>
      <c r="X363" s="160"/>
      <c r="Y363" s="160"/>
      <c r="Z363" s="150"/>
      <c r="AA363" s="150"/>
      <c r="AB363" s="150"/>
      <c r="AC363" s="150"/>
      <c r="AD363" s="150"/>
      <c r="AE363" s="150"/>
      <c r="AF363" s="150"/>
      <c r="AG363" s="150" t="s">
        <v>159</v>
      </c>
      <c r="AH363" s="150"/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</row>
    <row r="364" spans="1:60" outlineLevel="2" x14ac:dyDescent="0.2">
      <c r="A364" s="157"/>
      <c r="B364" s="158"/>
      <c r="C364" s="189" t="s">
        <v>681</v>
      </c>
      <c r="D364" s="162"/>
      <c r="E364" s="163">
        <v>3.2</v>
      </c>
      <c r="F364" s="160"/>
      <c r="G364" s="160"/>
      <c r="H364" s="160"/>
      <c r="I364" s="160"/>
      <c r="J364" s="160"/>
      <c r="K364" s="160"/>
      <c r="L364" s="160"/>
      <c r="M364" s="160"/>
      <c r="N364" s="159"/>
      <c r="O364" s="159"/>
      <c r="P364" s="159"/>
      <c r="Q364" s="159"/>
      <c r="R364" s="160"/>
      <c r="S364" s="160"/>
      <c r="T364" s="160"/>
      <c r="U364" s="160"/>
      <c r="V364" s="160"/>
      <c r="W364" s="160"/>
      <c r="X364" s="160"/>
      <c r="Y364" s="160"/>
      <c r="Z364" s="150"/>
      <c r="AA364" s="150"/>
      <c r="AB364" s="150"/>
      <c r="AC364" s="150"/>
      <c r="AD364" s="150"/>
      <c r="AE364" s="150"/>
      <c r="AF364" s="150"/>
      <c r="AG364" s="150" t="s">
        <v>171</v>
      </c>
      <c r="AH364" s="150">
        <v>0</v>
      </c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</row>
    <row r="365" spans="1:60" outlineLevel="1" x14ac:dyDescent="0.2">
      <c r="A365" s="173">
        <v>138</v>
      </c>
      <c r="B365" s="174" t="s">
        <v>682</v>
      </c>
      <c r="C365" s="188" t="s">
        <v>683</v>
      </c>
      <c r="D365" s="175" t="s">
        <v>223</v>
      </c>
      <c r="E365" s="176">
        <v>19.5</v>
      </c>
      <c r="F365" s="177"/>
      <c r="G365" s="178">
        <f>ROUND(E365*F365,2)</f>
        <v>0</v>
      </c>
      <c r="H365" s="161"/>
      <c r="I365" s="160">
        <f>ROUND(E365*H365,2)</f>
        <v>0</v>
      </c>
      <c r="J365" s="161"/>
      <c r="K365" s="160">
        <f>ROUND(E365*J365,2)</f>
        <v>0</v>
      </c>
      <c r="L365" s="160">
        <v>21</v>
      </c>
      <c r="M365" s="160">
        <f>G365*(1+L365/100)</f>
        <v>0</v>
      </c>
      <c r="N365" s="159">
        <v>0</v>
      </c>
      <c r="O365" s="159">
        <f>ROUND(E365*N365,2)</f>
        <v>0</v>
      </c>
      <c r="P365" s="159">
        <v>0</v>
      </c>
      <c r="Q365" s="159">
        <f>ROUND(E365*P365,2)</f>
        <v>0</v>
      </c>
      <c r="R365" s="160"/>
      <c r="S365" s="160" t="s">
        <v>148</v>
      </c>
      <c r="T365" s="160" t="s">
        <v>148</v>
      </c>
      <c r="U365" s="160">
        <v>0.05</v>
      </c>
      <c r="V365" s="160">
        <f>ROUND(E365*U365,2)</f>
        <v>0.98</v>
      </c>
      <c r="W365" s="160"/>
      <c r="X365" s="160" t="s">
        <v>209</v>
      </c>
      <c r="Y365" s="160" t="s">
        <v>151</v>
      </c>
      <c r="Z365" s="150"/>
      <c r="AA365" s="150"/>
      <c r="AB365" s="150"/>
      <c r="AC365" s="150"/>
      <c r="AD365" s="150"/>
      <c r="AE365" s="150"/>
      <c r="AF365" s="150"/>
      <c r="AG365" s="150" t="s">
        <v>292</v>
      </c>
      <c r="AH365" s="150"/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</row>
    <row r="366" spans="1:60" outlineLevel="2" x14ac:dyDescent="0.2">
      <c r="A366" s="157"/>
      <c r="B366" s="158"/>
      <c r="C366" s="269" t="s">
        <v>664</v>
      </c>
      <c r="D366" s="270"/>
      <c r="E366" s="270"/>
      <c r="F366" s="270"/>
      <c r="G366" s="270"/>
      <c r="H366" s="160"/>
      <c r="I366" s="160"/>
      <c r="J366" s="160"/>
      <c r="K366" s="160"/>
      <c r="L366" s="160"/>
      <c r="M366" s="160"/>
      <c r="N366" s="159"/>
      <c r="O366" s="159"/>
      <c r="P366" s="159"/>
      <c r="Q366" s="159"/>
      <c r="R366" s="160"/>
      <c r="S366" s="160"/>
      <c r="T366" s="160"/>
      <c r="U366" s="160"/>
      <c r="V366" s="160"/>
      <c r="W366" s="160"/>
      <c r="X366" s="160"/>
      <c r="Y366" s="160"/>
      <c r="Z366" s="150"/>
      <c r="AA366" s="150"/>
      <c r="AB366" s="150"/>
      <c r="AC366" s="150"/>
      <c r="AD366" s="150"/>
      <c r="AE366" s="150"/>
      <c r="AF366" s="150"/>
      <c r="AG366" s="150" t="s">
        <v>159</v>
      </c>
      <c r="AH366" s="150"/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</row>
    <row r="367" spans="1:60" outlineLevel="2" x14ac:dyDescent="0.2">
      <c r="A367" s="157"/>
      <c r="B367" s="158"/>
      <c r="C367" s="189" t="s">
        <v>684</v>
      </c>
      <c r="D367" s="162"/>
      <c r="E367" s="163">
        <v>19.5</v>
      </c>
      <c r="F367" s="160"/>
      <c r="G367" s="160"/>
      <c r="H367" s="160"/>
      <c r="I367" s="160"/>
      <c r="J367" s="160"/>
      <c r="K367" s="160"/>
      <c r="L367" s="160"/>
      <c r="M367" s="160"/>
      <c r="N367" s="159"/>
      <c r="O367" s="159"/>
      <c r="P367" s="159"/>
      <c r="Q367" s="159"/>
      <c r="R367" s="160"/>
      <c r="S367" s="160"/>
      <c r="T367" s="160"/>
      <c r="U367" s="160"/>
      <c r="V367" s="160"/>
      <c r="W367" s="160"/>
      <c r="X367" s="160"/>
      <c r="Y367" s="160"/>
      <c r="Z367" s="150"/>
      <c r="AA367" s="150"/>
      <c r="AB367" s="150"/>
      <c r="AC367" s="150"/>
      <c r="AD367" s="150"/>
      <c r="AE367" s="150"/>
      <c r="AF367" s="150"/>
      <c r="AG367" s="150" t="s">
        <v>171</v>
      </c>
      <c r="AH367" s="150">
        <v>0</v>
      </c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</row>
    <row r="368" spans="1:60" outlineLevel="1" x14ac:dyDescent="0.2">
      <c r="A368" s="173">
        <v>139</v>
      </c>
      <c r="B368" s="174" t="s">
        <v>685</v>
      </c>
      <c r="C368" s="188" t="s">
        <v>686</v>
      </c>
      <c r="D368" s="175" t="s">
        <v>223</v>
      </c>
      <c r="E368" s="176">
        <v>5.5</v>
      </c>
      <c r="F368" s="177"/>
      <c r="G368" s="178">
        <f>ROUND(E368*F368,2)</f>
        <v>0</v>
      </c>
      <c r="H368" s="161"/>
      <c r="I368" s="160">
        <f>ROUND(E368*H368,2)</f>
        <v>0</v>
      </c>
      <c r="J368" s="161"/>
      <c r="K368" s="160">
        <f>ROUND(E368*J368,2)</f>
        <v>0</v>
      </c>
      <c r="L368" s="160">
        <v>21</v>
      </c>
      <c r="M368" s="160">
        <f>G368*(1+L368/100)</f>
        <v>0</v>
      </c>
      <c r="N368" s="159">
        <v>0</v>
      </c>
      <c r="O368" s="159">
        <f>ROUND(E368*N368,2)</f>
        <v>0</v>
      </c>
      <c r="P368" s="159">
        <v>0</v>
      </c>
      <c r="Q368" s="159">
        <f>ROUND(E368*P368,2)</f>
        <v>0</v>
      </c>
      <c r="R368" s="160"/>
      <c r="S368" s="160" t="s">
        <v>148</v>
      </c>
      <c r="T368" s="160" t="s">
        <v>148</v>
      </c>
      <c r="U368" s="160">
        <v>8.4000000000000005E-2</v>
      </c>
      <c r="V368" s="160">
        <f>ROUND(E368*U368,2)</f>
        <v>0.46</v>
      </c>
      <c r="W368" s="160"/>
      <c r="X368" s="160" t="s">
        <v>209</v>
      </c>
      <c r="Y368" s="160" t="s">
        <v>151</v>
      </c>
      <c r="Z368" s="150"/>
      <c r="AA368" s="150"/>
      <c r="AB368" s="150"/>
      <c r="AC368" s="150"/>
      <c r="AD368" s="150"/>
      <c r="AE368" s="150"/>
      <c r="AF368" s="150"/>
      <c r="AG368" s="150" t="s">
        <v>292</v>
      </c>
      <c r="AH368" s="150"/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</row>
    <row r="369" spans="1:60" outlineLevel="2" x14ac:dyDescent="0.2">
      <c r="A369" s="157"/>
      <c r="B369" s="158"/>
      <c r="C369" s="269" t="s">
        <v>664</v>
      </c>
      <c r="D369" s="270"/>
      <c r="E369" s="270"/>
      <c r="F369" s="270"/>
      <c r="G369" s="270"/>
      <c r="H369" s="160"/>
      <c r="I369" s="160"/>
      <c r="J369" s="160"/>
      <c r="K369" s="160"/>
      <c r="L369" s="160"/>
      <c r="M369" s="160"/>
      <c r="N369" s="159"/>
      <c r="O369" s="159"/>
      <c r="P369" s="159"/>
      <c r="Q369" s="159"/>
      <c r="R369" s="160"/>
      <c r="S369" s="160"/>
      <c r="T369" s="160"/>
      <c r="U369" s="160"/>
      <c r="V369" s="160"/>
      <c r="W369" s="160"/>
      <c r="X369" s="160"/>
      <c r="Y369" s="160"/>
      <c r="Z369" s="150"/>
      <c r="AA369" s="150"/>
      <c r="AB369" s="150"/>
      <c r="AC369" s="150"/>
      <c r="AD369" s="150"/>
      <c r="AE369" s="150"/>
      <c r="AF369" s="150"/>
      <c r="AG369" s="150" t="s">
        <v>159</v>
      </c>
      <c r="AH369" s="150"/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</row>
    <row r="370" spans="1:60" outlineLevel="2" x14ac:dyDescent="0.2">
      <c r="A370" s="157"/>
      <c r="B370" s="158"/>
      <c r="C370" s="189" t="s">
        <v>687</v>
      </c>
      <c r="D370" s="162"/>
      <c r="E370" s="163">
        <v>5.5</v>
      </c>
      <c r="F370" s="160"/>
      <c r="G370" s="160"/>
      <c r="H370" s="160"/>
      <c r="I370" s="160"/>
      <c r="J370" s="160"/>
      <c r="K370" s="160"/>
      <c r="L370" s="160"/>
      <c r="M370" s="160"/>
      <c r="N370" s="159"/>
      <c r="O370" s="159"/>
      <c r="P370" s="159"/>
      <c r="Q370" s="159"/>
      <c r="R370" s="160"/>
      <c r="S370" s="160"/>
      <c r="T370" s="160"/>
      <c r="U370" s="160"/>
      <c r="V370" s="160"/>
      <c r="W370" s="160"/>
      <c r="X370" s="160"/>
      <c r="Y370" s="160"/>
      <c r="Z370" s="150"/>
      <c r="AA370" s="150"/>
      <c r="AB370" s="150"/>
      <c r="AC370" s="150"/>
      <c r="AD370" s="150"/>
      <c r="AE370" s="150"/>
      <c r="AF370" s="150"/>
      <c r="AG370" s="150" t="s">
        <v>171</v>
      </c>
      <c r="AH370" s="150">
        <v>0</v>
      </c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</row>
    <row r="371" spans="1:60" ht="22.5" outlineLevel="1" x14ac:dyDescent="0.2">
      <c r="A371" s="173">
        <v>140</v>
      </c>
      <c r="B371" s="174" t="s">
        <v>688</v>
      </c>
      <c r="C371" s="188" t="s">
        <v>689</v>
      </c>
      <c r="D371" s="175" t="s">
        <v>229</v>
      </c>
      <c r="E371" s="176">
        <v>2</v>
      </c>
      <c r="F371" s="177"/>
      <c r="G371" s="178">
        <f>ROUND(E371*F371,2)</f>
        <v>0</v>
      </c>
      <c r="H371" s="161"/>
      <c r="I371" s="160">
        <f>ROUND(E371*H371,2)</f>
        <v>0</v>
      </c>
      <c r="J371" s="161"/>
      <c r="K371" s="160">
        <f>ROUND(E371*J371,2)</f>
        <v>0</v>
      </c>
      <c r="L371" s="160">
        <v>21</v>
      </c>
      <c r="M371" s="160">
        <f>G371*(1+L371/100)</f>
        <v>0</v>
      </c>
      <c r="N371" s="159">
        <v>2.7999999999999998E-4</v>
      </c>
      <c r="O371" s="159">
        <f>ROUND(E371*N371,2)</f>
        <v>0</v>
      </c>
      <c r="P371" s="159">
        <v>0</v>
      </c>
      <c r="Q371" s="159">
        <f>ROUND(E371*P371,2)</f>
        <v>0</v>
      </c>
      <c r="R371" s="160"/>
      <c r="S371" s="160" t="s">
        <v>155</v>
      </c>
      <c r="T371" s="160" t="s">
        <v>690</v>
      </c>
      <c r="U371" s="160">
        <v>0</v>
      </c>
      <c r="V371" s="160">
        <f>ROUND(E371*U371,2)</f>
        <v>0</v>
      </c>
      <c r="W371" s="160"/>
      <c r="X371" s="160" t="s">
        <v>230</v>
      </c>
      <c r="Y371" s="160" t="s">
        <v>151</v>
      </c>
      <c r="Z371" s="150"/>
      <c r="AA371" s="150"/>
      <c r="AB371" s="150"/>
      <c r="AC371" s="150"/>
      <c r="AD371" s="150"/>
      <c r="AE371" s="150"/>
      <c r="AF371" s="150"/>
      <c r="AG371" s="150" t="s">
        <v>231</v>
      </c>
      <c r="AH371" s="150"/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</row>
    <row r="372" spans="1:60" outlineLevel="2" x14ac:dyDescent="0.2">
      <c r="A372" s="157"/>
      <c r="B372" s="158"/>
      <c r="C372" s="189" t="s">
        <v>691</v>
      </c>
      <c r="D372" s="162"/>
      <c r="E372" s="163">
        <v>2</v>
      </c>
      <c r="F372" s="160"/>
      <c r="G372" s="160"/>
      <c r="H372" s="160"/>
      <c r="I372" s="160"/>
      <c r="J372" s="160"/>
      <c r="K372" s="160"/>
      <c r="L372" s="160"/>
      <c r="M372" s="160"/>
      <c r="N372" s="159"/>
      <c r="O372" s="159"/>
      <c r="P372" s="159"/>
      <c r="Q372" s="159"/>
      <c r="R372" s="160"/>
      <c r="S372" s="160"/>
      <c r="T372" s="160"/>
      <c r="U372" s="160"/>
      <c r="V372" s="160"/>
      <c r="W372" s="160"/>
      <c r="X372" s="160"/>
      <c r="Y372" s="160"/>
      <c r="Z372" s="150"/>
      <c r="AA372" s="150"/>
      <c r="AB372" s="150"/>
      <c r="AC372" s="150"/>
      <c r="AD372" s="150"/>
      <c r="AE372" s="150"/>
      <c r="AF372" s="150"/>
      <c r="AG372" s="150" t="s">
        <v>171</v>
      </c>
      <c r="AH372" s="150">
        <v>0</v>
      </c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</row>
    <row r="373" spans="1:60" ht="22.5" outlineLevel="1" x14ac:dyDescent="0.2">
      <c r="A373" s="173">
        <v>141</v>
      </c>
      <c r="B373" s="174" t="s">
        <v>692</v>
      </c>
      <c r="C373" s="188" t="s">
        <v>693</v>
      </c>
      <c r="D373" s="175" t="s">
        <v>229</v>
      </c>
      <c r="E373" s="176">
        <v>6</v>
      </c>
      <c r="F373" s="177"/>
      <c r="G373" s="178">
        <f>ROUND(E373*F373,2)</f>
        <v>0</v>
      </c>
      <c r="H373" s="161"/>
      <c r="I373" s="160">
        <f>ROUND(E373*H373,2)</f>
        <v>0</v>
      </c>
      <c r="J373" s="161"/>
      <c r="K373" s="160">
        <f>ROUND(E373*J373,2)</f>
        <v>0</v>
      </c>
      <c r="L373" s="160">
        <v>21</v>
      </c>
      <c r="M373" s="160">
        <f>G373*(1+L373/100)</f>
        <v>0</v>
      </c>
      <c r="N373" s="159">
        <v>4.6999999999999999E-4</v>
      </c>
      <c r="O373" s="159">
        <f>ROUND(E373*N373,2)</f>
        <v>0</v>
      </c>
      <c r="P373" s="159">
        <v>0</v>
      </c>
      <c r="Q373" s="159">
        <f>ROUND(E373*P373,2)</f>
        <v>0</v>
      </c>
      <c r="R373" s="160"/>
      <c r="S373" s="160" t="s">
        <v>155</v>
      </c>
      <c r="T373" s="160" t="s">
        <v>690</v>
      </c>
      <c r="U373" s="160">
        <v>0</v>
      </c>
      <c r="V373" s="160">
        <f>ROUND(E373*U373,2)</f>
        <v>0</v>
      </c>
      <c r="W373" s="160"/>
      <c r="X373" s="160" t="s">
        <v>230</v>
      </c>
      <c r="Y373" s="160" t="s">
        <v>151</v>
      </c>
      <c r="Z373" s="150"/>
      <c r="AA373" s="150"/>
      <c r="AB373" s="150"/>
      <c r="AC373" s="150"/>
      <c r="AD373" s="150"/>
      <c r="AE373" s="150"/>
      <c r="AF373" s="150"/>
      <c r="AG373" s="150" t="s">
        <v>231</v>
      </c>
      <c r="AH373" s="150"/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</row>
    <row r="374" spans="1:60" outlineLevel="2" x14ac:dyDescent="0.2">
      <c r="A374" s="157"/>
      <c r="B374" s="158"/>
      <c r="C374" s="189" t="s">
        <v>694</v>
      </c>
      <c r="D374" s="162"/>
      <c r="E374" s="163">
        <v>6</v>
      </c>
      <c r="F374" s="160"/>
      <c r="G374" s="160"/>
      <c r="H374" s="160"/>
      <c r="I374" s="160"/>
      <c r="J374" s="160"/>
      <c r="K374" s="160"/>
      <c r="L374" s="160"/>
      <c r="M374" s="160"/>
      <c r="N374" s="159"/>
      <c r="O374" s="159"/>
      <c r="P374" s="159"/>
      <c r="Q374" s="159"/>
      <c r="R374" s="160"/>
      <c r="S374" s="160"/>
      <c r="T374" s="160"/>
      <c r="U374" s="160"/>
      <c r="V374" s="160"/>
      <c r="W374" s="160"/>
      <c r="X374" s="160"/>
      <c r="Y374" s="160"/>
      <c r="Z374" s="150"/>
      <c r="AA374" s="150"/>
      <c r="AB374" s="150"/>
      <c r="AC374" s="150"/>
      <c r="AD374" s="150"/>
      <c r="AE374" s="150"/>
      <c r="AF374" s="150"/>
      <c r="AG374" s="150" t="s">
        <v>171</v>
      </c>
      <c r="AH374" s="150">
        <v>0</v>
      </c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</row>
    <row r="375" spans="1:60" ht="22.5" outlineLevel="1" x14ac:dyDescent="0.2">
      <c r="A375" s="173">
        <v>142</v>
      </c>
      <c r="B375" s="174" t="s">
        <v>695</v>
      </c>
      <c r="C375" s="188" t="s">
        <v>696</v>
      </c>
      <c r="D375" s="175" t="s">
        <v>229</v>
      </c>
      <c r="E375" s="176">
        <v>6</v>
      </c>
      <c r="F375" s="177"/>
      <c r="G375" s="178">
        <f>ROUND(E375*F375,2)</f>
        <v>0</v>
      </c>
      <c r="H375" s="161"/>
      <c r="I375" s="160">
        <f>ROUND(E375*H375,2)</f>
        <v>0</v>
      </c>
      <c r="J375" s="161"/>
      <c r="K375" s="160">
        <f>ROUND(E375*J375,2)</f>
        <v>0</v>
      </c>
      <c r="L375" s="160">
        <v>21</v>
      </c>
      <c r="M375" s="160">
        <f>G375*(1+L375/100)</f>
        <v>0</v>
      </c>
      <c r="N375" s="159">
        <v>1.9000000000000001E-4</v>
      </c>
      <c r="O375" s="159">
        <f>ROUND(E375*N375,2)</f>
        <v>0</v>
      </c>
      <c r="P375" s="159">
        <v>0</v>
      </c>
      <c r="Q375" s="159">
        <f>ROUND(E375*P375,2)</f>
        <v>0</v>
      </c>
      <c r="R375" s="160"/>
      <c r="S375" s="160" t="s">
        <v>155</v>
      </c>
      <c r="T375" s="160" t="s">
        <v>690</v>
      </c>
      <c r="U375" s="160">
        <v>0</v>
      </c>
      <c r="V375" s="160">
        <f>ROUND(E375*U375,2)</f>
        <v>0</v>
      </c>
      <c r="W375" s="160"/>
      <c r="X375" s="160" t="s">
        <v>230</v>
      </c>
      <c r="Y375" s="160" t="s">
        <v>151</v>
      </c>
      <c r="Z375" s="150"/>
      <c r="AA375" s="150"/>
      <c r="AB375" s="150"/>
      <c r="AC375" s="150"/>
      <c r="AD375" s="150"/>
      <c r="AE375" s="150"/>
      <c r="AF375" s="150"/>
      <c r="AG375" s="150" t="s">
        <v>231</v>
      </c>
      <c r="AH375" s="150"/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</row>
    <row r="376" spans="1:60" outlineLevel="2" x14ac:dyDescent="0.2">
      <c r="A376" s="157"/>
      <c r="B376" s="158"/>
      <c r="C376" s="189" t="s">
        <v>697</v>
      </c>
      <c r="D376" s="162"/>
      <c r="E376" s="163">
        <v>2</v>
      </c>
      <c r="F376" s="160"/>
      <c r="G376" s="160"/>
      <c r="H376" s="160"/>
      <c r="I376" s="160"/>
      <c r="J376" s="160"/>
      <c r="K376" s="160"/>
      <c r="L376" s="160"/>
      <c r="M376" s="160"/>
      <c r="N376" s="159"/>
      <c r="O376" s="159"/>
      <c r="P376" s="159"/>
      <c r="Q376" s="159"/>
      <c r="R376" s="160"/>
      <c r="S376" s="160"/>
      <c r="T376" s="160"/>
      <c r="U376" s="160"/>
      <c r="V376" s="160"/>
      <c r="W376" s="160"/>
      <c r="X376" s="160"/>
      <c r="Y376" s="160"/>
      <c r="Z376" s="150"/>
      <c r="AA376" s="150"/>
      <c r="AB376" s="150"/>
      <c r="AC376" s="150"/>
      <c r="AD376" s="150"/>
      <c r="AE376" s="150"/>
      <c r="AF376" s="150"/>
      <c r="AG376" s="150" t="s">
        <v>171</v>
      </c>
      <c r="AH376" s="150">
        <v>0</v>
      </c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</row>
    <row r="377" spans="1:60" outlineLevel="3" x14ac:dyDescent="0.2">
      <c r="A377" s="157"/>
      <c r="B377" s="158"/>
      <c r="C377" s="189" t="s">
        <v>698</v>
      </c>
      <c r="D377" s="162"/>
      <c r="E377" s="163">
        <v>4</v>
      </c>
      <c r="F377" s="160"/>
      <c r="G377" s="160"/>
      <c r="H377" s="160"/>
      <c r="I377" s="160"/>
      <c r="J377" s="160"/>
      <c r="K377" s="160"/>
      <c r="L377" s="160"/>
      <c r="M377" s="160"/>
      <c r="N377" s="159"/>
      <c r="O377" s="159"/>
      <c r="P377" s="159"/>
      <c r="Q377" s="159"/>
      <c r="R377" s="160"/>
      <c r="S377" s="160"/>
      <c r="T377" s="160"/>
      <c r="U377" s="160"/>
      <c r="V377" s="160"/>
      <c r="W377" s="160"/>
      <c r="X377" s="160"/>
      <c r="Y377" s="160"/>
      <c r="Z377" s="150"/>
      <c r="AA377" s="150"/>
      <c r="AB377" s="150"/>
      <c r="AC377" s="150"/>
      <c r="AD377" s="150"/>
      <c r="AE377" s="150"/>
      <c r="AF377" s="150"/>
      <c r="AG377" s="150" t="s">
        <v>171</v>
      </c>
      <c r="AH377" s="150">
        <v>0</v>
      </c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</row>
    <row r="378" spans="1:60" ht="22.5" outlineLevel="1" x14ac:dyDescent="0.2">
      <c r="A378" s="173">
        <v>143</v>
      </c>
      <c r="B378" s="174" t="s">
        <v>699</v>
      </c>
      <c r="C378" s="188" t="s">
        <v>700</v>
      </c>
      <c r="D378" s="175" t="s">
        <v>229</v>
      </c>
      <c r="E378" s="176">
        <v>2</v>
      </c>
      <c r="F378" s="177"/>
      <c r="G378" s="178">
        <f>ROUND(E378*F378,2)</f>
        <v>0</v>
      </c>
      <c r="H378" s="161"/>
      <c r="I378" s="160">
        <f>ROUND(E378*H378,2)</f>
        <v>0</v>
      </c>
      <c r="J378" s="161"/>
      <c r="K378" s="160">
        <f>ROUND(E378*J378,2)</f>
        <v>0</v>
      </c>
      <c r="L378" s="160">
        <v>21</v>
      </c>
      <c r="M378" s="160">
        <f>G378*(1+L378/100)</f>
        <v>0</v>
      </c>
      <c r="N378" s="159">
        <v>6.0999999999999997E-4</v>
      </c>
      <c r="O378" s="159">
        <f>ROUND(E378*N378,2)</f>
        <v>0</v>
      </c>
      <c r="P378" s="159">
        <v>0</v>
      </c>
      <c r="Q378" s="159">
        <f>ROUND(E378*P378,2)</f>
        <v>0</v>
      </c>
      <c r="R378" s="160"/>
      <c r="S378" s="160" t="s">
        <v>155</v>
      </c>
      <c r="T378" s="160" t="s">
        <v>690</v>
      </c>
      <c r="U378" s="160">
        <v>0</v>
      </c>
      <c r="V378" s="160">
        <f>ROUND(E378*U378,2)</f>
        <v>0</v>
      </c>
      <c r="W378" s="160"/>
      <c r="X378" s="160" t="s">
        <v>230</v>
      </c>
      <c r="Y378" s="160" t="s">
        <v>151</v>
      </c>
      <c r="Z378" s="150"/>
      <c r="AA378" s="150"/>
      <c r="AB378" s="150"/>
      <c r="AC378" s="150"/>
      <c r="AD378" s="150"/>
      <c r="AE378" s="150"/>
      <c r="AF378" s="150"/>
      <c r="AG378" s="150" t="s">
        <v>231</v>
      </c>
      <c r="AH378" s="150"/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</row>
    <row r="379" spans="1:60" outlineLevel="2" x14ac:dyDescent="0.2">
      <c r="A379" s="157"/>
      <c r="B379" s="158"/>
      <c r="C379" s="189" t="s">
        <v>701</v>
      </c>
      <c r="D379" s="162"/>
      <c r="E379" s="163">
        <v>2</v>
      </c>
      <c r="F379" s="160"/>
      <c r="G379" s="160"/>
      <c r="H379" s="160"/>
      <c r="I379" s="160"/>
      <c r="J379" s="160"/>
      <c r="K379" s="160"/>
      <c r="L379" s="160"/>
      <c r="M379" s="160"/>
      <c r="N379" s="159"/>
      <c r="O379" s="159"/>
      <c r="P379" s="159"/>
      <c r="Q379" s="159"/>
      <c r="R379" s="160"/>
      <c r="S379" s="160"/>
      <c r="T379" s="160"/>
      <c r="U379" s="160"/>
      <c r="V379" s="160"/>
      <c r="W379" s="160"/>
      <c r="X379" s="160"/>
      <c r="Y379" s="160"/>
      <c r="Z379" s="150"/>
      <c r="AA379" s="150"/>
      <c r="AB379" s="150"/>
      <c r="AC379" s="150"/>
      <c r="AD379" s="150"/>
      <c r="AE379" s="150"/>
      <c r="AF379" s="150"/>
      <c r="AG379" s="150" t="s">
        <v>171</v>
      </c>
      <c r="AH379" s="150">
        <v>0</v>
      </c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</row>
    <row r="380" spans="1:60" ht="22.5" outlineLevel="1" x14ac:dyDescent="0.2">
      <c r="A380" s="173">
        <v>144</v>
      </c>
      <c r="B380" s="174" t="s">
        <v>702</v>
      </c>
      <c r="C380" s="188" t="s">
        <v>703</v>
      </c>
      <c r="D380" s="175" t="s">
        <v>229</v>
      </c>
      <c r="E380" s="176">
        <v>2</v>
      </c>
      <c r="F380" s="177"/>
      <c r="G380" s="178">
        <f>ROUND(E380*F380,2)</f>
        <v>0</v>
      </c>
      <c r="H380" s="161"/>
      <c r="I380" s="160">
        <f>ROUND(E380*H380,2)</f>
        <v>0</v>
      </c>
      <c r="J380" s="161"/>
      <c r="K380" s="160">
        <f>ROUND(E380*J380,2)</f>
        <v>0</v>
      </c>
      <c r="L380" s="160">
        <v>21</v>
      </c>
      <c r="M380" s="160">
        <f>G380*(1+L380/100)</f>
        <v>0</v>
      </c>
      <c r="N380" s="159">
        <v>1.6299999999999999E-3</v>
      </c>
      <c r="O380" s="159">
        <f>ROUND(E380*N380,2)</f>
        <v>0</v>
      </c>
      <c r="P380" s="159">
        <v>0</v>
      </c>
      <c r="Q380" s="159">
        <f>ROUND(E380*P380,2)</f>
        <v>0</v>
      </c>
      <c r="R380" s="160"/>
      <c r="S380" s="160" t="s">
        <v>155</v>
      </c>
      <c r="T380" s="160" t="s">
        <v>690</v>
      </c>
      <c r="U380" s="160">
        <v>0</v>
      </c>
      <c r="V380" s="160">
        <f>ROUND(E380*U380,2)</f>
        <v>0</v>
      </c>
      <c r="W380" s="160"/>
      <c r="X380" s="160" t="s">
        <v>230</v>
      </c>
      <c r="Y380" s="160" t="s">
        <v>151</v>
      </c>
      <c r="Z380" s="150"/>
      <c r="AA380" s="150"/>
      <c r="AB380" s="150"/>
      <c r="AC380" s="150"/>
      <c r="AD380" s="150"/>
      <c r="AE380" s="150"/>
      <c r="AF380" s="150"/>
      <c r="AG380" s="150" t="s">
        <v>231</v>
      </c>
      <c r="AH380" s="150"/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</row>
    <row r="381" spans="1:60" outlineLevel="2" x14ac:dyDescent="0.2">
      <c r="A381" s="157"/>
      <c r="B381" s="158"/>
      <c r="C381" s="189" t="s">
        <v>701</v>
      </c>
      <c r="D381" s="162"/>
      <c r="E381" s="163">
        <v>2</v>
      </c>
      <c r="F381" s="160"/>
      <c r="G381" s="160"/>
      <c r="H381" s="160"/>
      <c r="I381" s="160"/>
      <c r="J381" s="160"/>
      <c r="K381" s="160"/>
      <c r="L381" s="160"/>
      <c r="M381" s="160"/>
      <c r="N381" s="159"/>
      <c r="O381" s="159"/>
      <c r="P381" s="159"/>
      <c r="Q381" s="159"/>
      <c r="R381" s="160"/>
      <c r="S381" s="160"/>
      <c r="T381" s="160"/>
      <c r="U381" s="160"/>
      <c r="V381" s="160"/>
      <c r="W381" s="160"/>
      <c r="X381" s="160"/>
      <c r="Y381" s="160"/>
      <c r="Z381" s="150"/>
      <c r="AA381" s="150"/>
      <c r="AB381" s="150"/>
      <c r="AC381" s="150"/>
      <c r="AD381" s="150"/>
      <c r="AE381" s="150"/>
      <c r="AF381" s="150"/>
      <c r="AG381" s="150" t="s">
        <v>171</v>
      </c>
      <c r="AH381" s="150">
        <v>0</v>
      </c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</row>
    <row r="382" spans="1:60" ht="22.5" outlineLevel="1" x14ac:dyDescent="0.2">
      <c r="A382" s="173">
        <v>145</v>
      </c>
      <c r="B382" s="174" t="s">
        <v>704</v>
      </c>
      <c r="C382" s="188" t="s">
        <v>705</v>
      </c>
      <c r="D382" s="175" t="s">
        <v>229</v>
      </c>
      <c r="E382" s="176">
        <v>4</v>
      </c>
      <c r="F382" s="177"/>
      <c r="G382" s="178">
        <f>ROUND(E382*F382,2)</f>
        <v>0</v>
      </c>
      <c r="H382" s="161"/>
      <c r="I382" s="160">
        <f>ROUND(E382*H382,2)</f>
        <v>0</v>
      </c>
      <c r="J382" s="161"/>
      <c r="K382" s="160">
        <f>ROUND(E382*J382,2)</f>
        <v>0</v>
      </c>
      <c r="L382" s="160">
        <v>21</v>
      </c>
      <c r="M382" s="160">
        <f>G382*(1+L382/100)</f>
        <v>0</v>
      </c>
      <c r="N382" s="159">
        <v>4.8000000000000001E-4</v>
      </c>
      <c r="O382" s="159">
        <f>ROUND(E382*N382,2)</f>
        <v>0</v>
      </c>
      <c r="P382" s="159">
        <v>0</v>
      </c>
      <c r="Q382" s="159">
        <f>ROUND(E382*P382,2)</f>
        <v>0</v>
      </c>
      <c r="R382" s="160"/>
      <c r="S382" s="160" t="s">
        <v>155</v>
      </c>
      <c r="T382" s="160" t="s">
        <v>690</v>
      </c>
      <c r="U382" s="160">
        <v>0</v>
      </c>
      <c r="V382" s="160">
        <f>ROUND(E382*U382,2)</f>
        <v>0</v>
      </c>
      <c r="W382" s="160"/>
      <c r="X382" s="160" t="s">
        <v>230</v>
      </c>
      <c r="Y382" s="160" t="s">
        <v>151</v>
      </c>
      <c r="Z382" s="150"/>
      <c r="AA382" s="150"/>
      <c r="AB382" s="150"/>
      <c r="AC382" s="150"/>
      <c r="AD382" s="150"/>
      <c r="AE382" s="150"/>
      <c r="AF382" s="150"/>
      <c r="AG382" s="150" t="s">
        <v>231</v>
      </c>
      <c r="AH382" s="150"/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</row>
    <row r="383" spans="1:60" outlineLevel="2" x14ac:dyDescent="0.2">
      <c r="A383" s="157"/>
      <c r="B383" s="158"/>
      <c r="C383" s="189" t="s">
        <v>706</v>
      </c>
      <c r="D383" s="162"/>
      <c r="E383" s="163">
        <v>2</v>
      </c>
      <c r="F383" s="160"/>
      <c r="G383" s="160"/>
      <c r="H383" s="160"/>
      <c r="I383" s="160"/>
      <c r="J383" s="160"/>
      <c r="K383" s="160"/>
      <c r="L383" s="160"/>
      <c r="M383" s="160"/>
      <c r="N383" s="159"/>
      <c r="O383" s="159"/>
      <c r="P383" s="159"/>
      <c r="Q383" s="159"/>
      <c r="R383" s="160"/>
      <c r="S383" s="160"/>
      <c r="T383" s="160"/>
      <c r="U383" s="160"/>
      <c r="V383" s="160"/>
      <c r="W383" s="160"/>
      <c r="X383" s="160"/>
      <c r="Y383" s="160"/>
      <c r="Z383" s="150"/>
      <c r="AA383" s="150"/>
      <c r="AB383" s="150"/>
      <c r="AC383" s="150"/>
      <c r="AD383" s="150"/>
      <c r="AE383" s="150"/>
      <c r="AF383" s="150"/>
      <c r="AG383" s="150" t="s">
        <v>171</v>
      </c>
      <c r="AH383" s="150">
        <v>0</v>
      </c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</row>
    <row r="384" spans="1:60" outlineLevel="3" x14ac:dyDescent="0.2">
      <c r="A384" s="157"/>
      <c r="B384" s="158"/>
      <c r="C384" s="189" t="s">
        <v>707</v>
      </c>
      <c r="D384" s="162"/>
      <c r="E384" s="163">
        <v>2</v>
      </c>
      <c r="F384" s="160"/>
      <c r="G384" s="160"/>
      <c r="H384" s="160"/>
      <c r="I384" s="160"/>
      <c r="J384" s="160"/>
      <c r="K384" s="160"/>
      <c r="L384" s="160"/>
      <c r="M384" s="160"/>
      <c r="N384" s="159"/>
      <c r="O384" s="159"/>
      <c r="P384" s="159"/>
      <c r="Q384" s="159"/>
      <c r="R384" s="160"/>
      <c r="S384" s="160"/>
      <c r="T384" s="160"/>
      <c r="U384" s="160"/>
      <c r="V384" s="160"/>
      <c r="W384" s="160"/>
      <c r="X384" s="160"/>
      <c r="Y384" s="160"/>
      <c r="Z384" s="150"/>
      <c r="AA384" s="150"/>
      <c r="AB384" s="150"/>
      <c r="AC384" s="150"/>
      <c r="AD384" s="150"/>
      <c r="AE384" s="150"/>
      <c r="AF384" s="150"/>
      <c r="AG384" s="150" t="s">
        <v>171</v>
      </c>
      <c r="AH384" s="150">
        <v>0</v>
      </c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</row>
    <row r="385" spans="1:60" outlineLevel="1" x14ac:dyDescent="0.2">
      <c r="A385" s="179">
        <v>146</v>
      </c>
      <c r="B385" s="180" t="s">
        <v>708</v>
      </c>
      <c r="C385" s="187" t="s">
        <v>709</v>
      </c>
      <c r="D385" s="181" t="s">
        <v>218</v>
      </c>
      <c r="E385" s="182">
        <v>1.12724</v>
      </c>
      <c r="F385" s="183"/>
      <c r="G385" s="184">
        <f>ROUND(E385*F385,2)</f>
        <v>0</v>
      </c>
      <c r="H385" s="161"/>
      <c r="I385" s="160">
        <f>ROUND(E385*H385,2)</f>
        <v>0</v>
      </c>
      <c r="J385" s="161"/>
      <c r="K385" s="160">
        <f>ROUND(E385*J385,2)</f>
        <v>0</v>
      </c>
      <c r="L385" s="160">
        <v>21</v>
      </c>
      <c r="M385" s="160">
        <f>G385*(1+L385/100)</f>
        <v>0</v>
      </c>
      <c r="N385" s="159">
        <v>0</v>
      </c>
      <c r="O385" s="159">
        <f>ROUND(E385*N385,2)</f>
        <v>0</v>
      </c>
      <c r="P385" s="159">
        <v>0</v>
      </c>
      <c r="Q385" s="159">
        <f>ROUND(E385*P385,2)</f>
        <v>0</v>
      </c>
      <c r="R385" s="160"/>
      <c r="S385" s="160" t="s">
        <v>148</v>
      </c>
      <c r="T385" s="160" t="s">
        <v>148</v>
      </c>
      <c r="U385" s="160">
        <v>3.56</v>
      </c>
      <c r="V385" s="160">
        <f>ROUND(E385*U385,2)</f>
        <v>4.01</v>
      </c>
      <c r="W385" s="160"/>
      <c r="X385" s="160" t="s">
        <v>219</v>
      </c>
      <c r="Y385" s="160" t="s">
        <v>151</v>
      </c>
      <c r="Z385" s="150"/>
      <c r="AA385" s="150"/>
      <c r="AB385" s="150"/>
      <c r="AC385" s="150"/>
      <c r="AD385" s="150"/>
      <c r="AE385" s="150"/>
      <c r="AF385" s="150"/>
      <c r="AG385" s="150" t="s">
        <v>220</v>
      </c>
      <c r="AH385" s="150"/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</row>
    <row r="386" spans="1:60" x14ac:dyDescent="0.2">
      <c r="A386" s="166" t="s">
        <v>143</v>
      </c>
      <c r="B386" s="167" t="s">
        <v>104</v>
      </c>
      <c r="C386" s="186" t="s">
        <v>105</v>
      </c>
      <c r="D386" s="168"/>
      <c r="E386" s="169"/>
      <c r="F386" s="170"/>
      <c r="G386" s="171">
        <f>SUMIF(AG387:AG516,"&lt;&gt;NOR",G387:G516)</f>
        <v>0</v>
      </c>
      <c r="H386" s="165"/>
      <c r="I386" s="165">
        <f>SUM(I387:I516)</f>
        <v>0</v>
      </c>
      <c r="J386" s="165"/>
      <c r="K386" s="165">
        <f>SUM(K387:K516)</f>
        <v>0</v>
      </c>
      <c r="L386" s="165"/>
      <c r="M386" s="165">
        <f>SUM(M387:M516)</f>
        <v>0</v>
      </c>
      <c r="N386" s="164"/>
      <c r="O386" s="164">
        <f>SUM(O387:O516)</f>
        <v>0.86</v>
      </c>
      <c r="P386" s="164"/>
      <c r="Q386" s="164">
        <f>SUM(Q387:Q516)</f>
        <v>0</v>
      </c>
      <c r="R386" s="165"/>
      <c r="S386" s="165"/>
      <c r="T386" s="165"/>
      <c r="U386" s="165"/>
      <c r="V386" s="165">
        <f>SUM(V387:V516)</f>
        <v>57.41</v>
      </c>
      <c r="W386" s="165"/>
      <c r="X386" s="165"/>
      <c r="Y386" s="165"/>
      <c r="AG386" t="s">
        <v>144</v>
      </c>
    </row>
    <row r="387" spans="1:60" outlineLevel="1" x14ac:dyDescent="0.2">
      <c r="A387" s="173">
        <v>147</v>
      </c>
      <c r="B387" s="174" t="s">
        <v>710</v>
      </c>
      <c r="C387" s="188" t="s">
        <v>711</v>
      </c>
      <c r="D387" s="175" t="s">
        <v>229</v>
      </c>
      <c r="E387" s="176">
        <v>22</v>
      </c>
      <c r="F387" s="177"/>
      <c r="G387" s="178">
        <f>ROUND(E387*F387,2)</f>
        <v>0</v>
      </c>
      <c r="H387" s="161"/>
      <c r="I387" s="160">
        <f>ROUND(E387*H387,2)</f>
        <v>0</v>
      </c>
      <c r="J387" s="161"/>
      <c r="K387" s="160">
        <f>ROUND(E387*J387,2)</f>
        <v>0</v>
      </c>
      <c r="L387" s="160">
        <v>21</v>
      </c>
      <c r="M387" s="160">
        <f>G387*(1+L387/100)</f>
        <v>0</v>
      </c>
      <c r="N387" s="159">
        <v>2.4000000000000001E-4</v>
      </c>
      <c r="O387" s="159">
        <f>ROUND(E387*N387,2)</f>
        <v>0.01</v>
      </c>
      <c r="P387" s="159">
        <v>0</v>
      </c>
      <c r="Q387" s="159">
        <f>ROUND(E387*P387,2)</f>
        <v>0</v>
      </c>
      <c r="R387" s="160"/>
      <c r="S387" s="160" t="s">
        <v>155</v>
      </c>
      <c r="T387" s="160" t="s">
        <v>149</v>
      </c>
      <c r="U387" s="160">
        <v>0.27800000000000002</v>
      </c>
      <c r="V387" s="160">
        <f>ROUND(E387*U387,2)</f>
        <v>6.12</v>
      </c>
      <c r="W387" s="160"/>
      <c r="X387" s="160" t="s">
        <v>209</v>
      </c>
      <c r="Y387" s="160" t="s">
        <v>151</v>
      </c>
      <c r="Z387" s="150"/>
      <c r="AA387" s="150"/>
      <c r="AB387" s="150"/>
      <c r="AC387" s="150"/>
      <c r="AD387" s="150"/>
      <c r="AE387" s="150"/>
      <c r="AF387" s="150"/>
      <c r="AG387" s="150" t="s">
        <v>292</v>
      </c>
      <c r="AH387" s="150"/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</row>
    <row r="388" spans="1:60" outlineLevel="2" x14ac:dyDescent="0.2">
      <c r="A388" s="157"/>
      <c r="B388" s="158"/>
      <c r="C388" s="189" t="s">
        <v>640</v>
      </c>
      <c r="D388" s="162"/>
      <c r="E388" s="163">
        <v>15</v>
      </c>
      <c r="F388" s="160"/>
      <c r="G388" s="160"/>
      <c r="H388" s="160"/>
      <c r="I388" s="160"/>
      <c r="J388" s="160"/>
      <c r="K388" s="160"/>
      <c r="L388" s="160"/>
      <c r="M388" s="160"/>
      <c r="N388" s="159"/>
      <c r="O388" s="159"/>
      <c r="P388" s="159"/>
      <c r="Q388" s="159"/>
      <c r="R388" s="160"/>
      <c r="S388" s="160"/>
      <c r="T388" s="160"/>
      <c r="U388" s="160"/>
      <c r="V388" s="160"/>
      <c r="W388" s="160"/>
      <c r="X388" s="160"/>
      <c r="Y388" s="160"/>
      <c r="Z388" s="150"/>
      <c r="AA388" s="150"/>
      <c r="AB388" s="150"/>
      <c r="AC388" s="150"/>
      <c r="AD388" s="150"/>
      <c r="AE388" s="150"/>
      <c r="AF388" s="150"/>
      <c r="AG388" s="150" t="s">
        <v>171</v>
      </c>
      <c r="AH388" s="150">
        <v>0</v>
      </c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</row>
    <row r="389" spans="1:60" outlineLevel="3" x14ac:dyDescent="0.2">
      <c r="A389" s="157"/>
      <c r="B389" s="158"/>
      <c r="C389" s="189" t="s">
        <v>641</v>
      </c>
      <c r="D389" s="162"/>
      <c r="E389" s="163">
        <v>5</v>
      </c>
      <c r="F389" s="160"/>
      <c r="G389" s="160"/>
      <c r="H389" s="160"/>
      <c r="I389" s="160"/>
      <c r="J389" s="160"/>
      <c r="K389" s="160"/>
      <c r="L389" s="160"/>
      <c r="M389" s="160"/>
      <c r="N389" s="159"/>
      <c r="O389" s="159"/>
      <c r="P389" s="159"/>
      <c r="Q389" s="159"/>
      <c r="R389" s="160"/>
      <c r="S389" s="160"/>
      <c r="T389" s="160"/>
      <c r="U389" s="160"/>
      <c r="V389" s="160"/>
      <c r="W389" s="160"/>
      <c r="X389" s="160"/>
      <c r="Y389" s="160"/>
      <c r="Z389" s="150"/>
      <c r="AA389" s="150"/>
      <c r="AB389" s="150"/>
      <c r="AC389" s="150"/>
      <c r="AD389" s="150"/>
      <c r="AE389" s="150"/>
      <c r="AF389" s="150"/>
      <c r="AG389" s="150" t="s">
        <v>171</v>
      </c>
      <c r="AH389" s="150">
        <v>0</v>
      </c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</row>
    <row r="390" spans="1:60" outlineLevel="3" x14ac:dyDescent="0.2">
      <c r="A390" s="157"/>
      <c r="B390" s="158"/>
      <c r="C390" s="189" t="s">
        <v>712</v>
      </c>
      <c r="D390" s="162"/>
      <c r="E390" s="163">
        <v>2</v>
      </c>
      <c r="F390" s="160"/>
      <c r="G390" s="160"/>
      <c r="H390" s="160"/>
      <c r="I390" s="160"/>
      <c r="J390" s="160"/>
      <c r="K390" s="160"/>
      <c r="L390" s="160"/>
      <c r="M390" s="160"/>
      <c r="N390" s="159"/>
      <c r="O390" s="159"/>
      <c r="P390" s="159"/>
      <c r="Q390" s="159"/>
      <c r="R390" s="160"/>
      <c r="S390" s="160"/>
      <c r="T390" s="160"/>
      <c r="U390" s="160"/>
      <c r="V390" s="160"/>
      <c r="W390" s="160"/>
      <c r="X390" s="160"/>
      <c r="Y390" s="160"/>
      <c r="Z390" s="150"/>
      <c r="AA390" s="150"/>
      <c r="AB390" s="150"/>
      <c r="AC390" s="150"/>
      <c r="AD390" s="150"/>
      <c r="AE390" s="150"/>
      <c r="AF390" s="150"/>
      <c r="AG390" s="150" t="s">
        <v>171</v>
      </c>
      <c r="AH390" s="150">
        <v>0</v>
      </c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</row>
    <row r="391" spans="1:60" outlineLevel="1" x14ac:dyDescent="0.2">
      <c r="A391" s="173">
        <v>148</v>
      </c>
      <c r="B391" s="174" t="s">
        <v>713</v>
      </c>
      <c r="C391" s="188" t="s">
        <v>714</v>
      </c>
      <c r="D391" s="175" t="s">
        <v>229</v>
      </c>
      <c r="E391" s="176">
        <v>3</v>
      </c>
      <c r="F391" s="177"/>
      <c r="G391" s="178">
        <f>ROUND(E391*F391,2)</f>
        <v>0</v>
      </c>
      <c r="H391" s="161"/>
      <c r="I391" s="160">
        <f>ROUND(E391*H391,2)</f>
        <v>0</v>
      </c>
      <c r="J391" s="161"/>
      <c r="K391" s="160">
        <f>ROUND(E391*J391,2)</f>
        <v>0</v>
      </c>
      <c r="L391" s="160">
        <v>21</v>
      </c>
      <c r="M391" s="160">
        <f>G391*(1+L391/100)</f>
        <v>0</v>
      </c>
      <c r="N391" s="159">
        <v>2.5999999999999998E-4</v>
      </c>
      <c r="O391" s="159">
        <f>ROUND(E391*N391,2)</f>
        <v>0</v>
      </c>
      <c r="P391" s="159">
        <v>0</v>
      </c>
      <c r="Q391" s="159">
        <f>ROUND(E391*P391,2)</f>
        <v>0</v>
      </c>
      <c r="R391" s="160"/>
      <c r="S391" s="160" t="s">
        <v>148</v>
      </c>
      <c r="T391" s="160" t="s">
        <v>148</v>
      </c>
      <c r="U391" s="160">
        <v>0.28000000000000003</v>
      </c>
      <c r="V391" s="160">
        <f>ROUND(E391*U391,2)</f>
        <v>0.84</v>
      </c>
      <c r="W391" s="160"/>
      <c r="X391" s="160" t="s">
        <v>209</v>
      </c>
      <c r="Y391" s="160" t="s">
        <v>151</v>
      </c>
      <c r="Z391" s="150"/>
      <c r="AA391" s="150"/>
      <c r="AB391" s="150"/>
      <c r="AC391" s="150"/>
      <c r="AD391" s="150"/>
      <c r="AE391" s="150"/>
      <c r="AF391" s="150"/>
      <c r="AG391" s="150" t="s">
        <v>292</v>
      </c>
      <c r="AH391" s="150"/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</row>
    <row r="392" spans="1:60" outlineLevel="2" x14ac:dyDescent="0.2">
      <c r="A392" s="157"/>
      <c r="B392" s="158"/>
      <c r="C392" s="189" t="s">
        <v>645</v>
      </c>
      <c r="D392" s="162"/>
      <c r="E392" s="163">
        <v>3</v>
      </c>
      <c r="F392" s="160"/>
      <c r="G392" s="160"/>
      <c r="H392" s="160"/>
      <c r="I392" s="160"/>
      <c r="J392" s="160"/>
      <c r="K392" s="160"/>
      <c r="L392" s="160"/>
      <c r="M392" s="160"/>
      <c r="N392" s="159"/>
      <c r="O392" s="159"/>
      <c r="P392" s="159"/>
      <c r="Q392" s="159"/>
      <c r="R392" s="160"/>
      <c r="S392" s="160"/>
      <c r="T392" s="160"/>
      <c r="U392" s="160"/>
      <c r="V392" s="160"/>
      <c r="W392" s="160"/>
      <c r="X392" s="160"/>
      <c r="Y392" s="160"/>
      <c r="Z392" s="150"/>
      <c r="AA392" s="150"/>
      <c r="AB392" s="150"/>
      <c r="AC392" s="150"/>
      <c r="AD392" s="150"/>
      <c r="AE392" s="150"/>
      <c r="AF392" s="150"/>
      <c r="AG392" s="150" t="s">
        <v>171</v>
      </c>
      <c r="AH392" s="150">
        <v>0</v>
      </c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</row>
    <row r="393" spans="1:60" outlineLevel="1" x14ac:dyDescent="0.2">
      <c r="A393" s="173">
        <v>149</v>
      </c>
      <c r="B393" s="174" t="s">
        <v>715</v>
      </c>
      <c r="C393" s="188" t="s">
        <v>716</v>
      </c>
      <c r="D393" s="175" t="s">
        <v>229</v>
      </c>
      <c r="E393" s="176">
        <v>47</v>
      </c>
      <c r="F393" s="177"/>
      <c r="G393" s="178">
        <f>ROUND(E393*F393,2)</f>
        <v>0</v>
      </c>
      <c r="H393" s="161"/>
      <c r="I393" s="160">
        <f>ROUND(E393*H393,2)</f>
        <v>0</v>
      </c>
      <c r="J393" s="161"/>
      <c r="K393" s="160">
        <f>ROUND(E393*J393,2)</f>
        <v>0</v>
      </c>
      <c r="L393" s="160">
        <v>21</v>
      </c>
      <c r="M393" s="160">
        <f>G393*(1+L393/100)</f>
        <v>0</v>
      </c>
      <c r="N393" s="159">
        <v>2.4000000000000001E-4</v>
      </c>
      <c r="O393" s="159">
        <f>ROUND(E393*N393,2)</f>
        <v>0.01</v>
      </c>
      <c r="P393" s="159">
        <v>0</v>
      </c>
      <c r="Q393" s="159">
        <f>ROUND(E393*P393,2)</f>
        <v>0</v>
      </c>
      <c r="R393" s="160"/>
      <c r="S393" s="160" t="s">
        <v>148</v>
      </c>
      <c r="T393" s="160" t="s">
        <v>148</v>
      </c>
      <c r="U393" s="160">
        <v>0.27800000000000002</v>
      </c>
      <c r="V393" s="160">
        <f>ROUND(E393*U393,2)</f>
        <v>13.07</v>
      </c>
      <c r="W393" s="160"/>
      <c r="X393" s="160" t="s">
        <v>209</v>
      </c>
      <c r="Y393" s="160" t="s">
        <v>151</v>
      </c>
      <c r="Z393" s="150"/>
      <c r="AA393" s="150"/>
      <c r="AB393" s="150"/>
      <c r="AC393" s="150"/>
      <c r="AD393" s="150"/>
      <c r="AE393" s="150"/>
      <c r="AF393" s="150"/>
      <c r="AG393" s="150" t="s">
        <v>292</v>
      </c>
      <c r="AH393" s="150"/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</row>
    <row r="394" spans="1:60" outlineLevel="2" x14ac:dyDescent="0.2">
      <c r="A394" s="157"/>
      <c r="B394" s="158"/>
      <c r="C394" s="189" t="s">
        <v>638</v>
      </c>
      <c r="D394" s="162"/>
      <c r="E394" s="163">
        <v>23</v>
      </c>
      <c r="F394" s="160"/>
      <c r="G394" s="160"/>
      <c r="H394" s="160"/>
      <c r="I394" s="160"/>
      <c r="J394" s="160"/>
      <c r="K394" s="160"/>
      <c r="L394" s="160"/>
      <c r="M394" s="160"/>
      <c r="N394" s="159"/>
      <c r="O394" s="159"/>
      <c r="P394" s="159"/>
      <c r="Q394" s="159"/>
      <c r="R394" s="160"/>
      <c r="S394" s="160"/>
      <c r="T394" s="160"/>
      <c r="U394" s="160"/>
      <c r="V394" s="160"/>
      <c r="W394" s="160"/>
      <c r="X394" s="160"/>
      <c r="Y394" s="160"/>
      <c r="Z394" s="150"/>
      <c r="AA394" s="150"/>
      <c r="AB394" s="150"/>
      <c r="AC394" s="150"/>
      <c r="AD394" s="150"/>
      <c r="AE394" s="150"/>
      <c r="AF394" s="150"/>
      <c r="AG394" s="150" t="s">
        <v>171</v>
      </c>
      <c r="AH394" s="150">
        <v>0</v>
      </c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</row>
    <row r="395" spans="1:60" outlineLevel="3" x14ac:dyDescent="0.2">
      <c r="A395" s="157"/>
      <c r="B395" s="158"/>
      <c r="C395" s="189" t="s">
        <v>639</v>
      </c>
      <c r="D395" s="162"/>
      <c r="E395" s="163">
        <v>24</v>
      </c>
      <c r="F395" s="160"/>
      <c r="G395" s="160"/>
      <c r="H395" s="160"/>
      <c r="I395" s="160"/>
      <c r="J395" s="160"/>
      <c r="K395" s="160"/>
      <c r="L395" s="160"/>
      <c r="M395" s="160"/>
      <c r="N395" s="159"/>
      <c r="O395" s="159"/>
      <c r="P395" s="159"/>
      <c r="Q395" s="159"/>
      <c r="R395" s="160"/>
      <c r="S395" s="160"/>
      <c r="T395" s="160"/>
      <c r="U395" s="160"/>
      <c r="V395" s="160"/>
      <c r="W395" s="160"/>
      <c r="X395" s="160"/>
      <c r="Y395" s="160"/>
      <c r="Z395" s="150"/>
      <c r="AA395" s="150"/>
      <c r="AB395" s="150"/>
      <c r="AC395" s="150"/>
      <c r="AD395" s="150"/>
      <c r="AE395" s="150"/>
      <c r="AF395" s="150"/>
      <c r="AG395" s="150" t="s">
        <v>171</v>
      </c>
      <c r="AH395" s="150">
        <v>0</v>
      </c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</row>
    <row r="396" spans="1:60" ht="22.5" outlineLevel="1" x14ac:dyDescent="0.2">
      <c r="A396" s="173">
        <v>150</v>
      </c>
      <c r="B396" s="174" t="s">
        <v>717</v>
      </c>
      <c r="C396" s="188" t="s">
        <v>718</v>
      </c>
      <c r="D396" s="175" t="s">
        <v>229</v>
      </c>
      <c r="E396" s="176">
        <v>8</v>
      </c>
      <c r="F396" s="177"/>
      <c r="G396" s="178">
        <f>ROUND(E396*F396,2)</f>
        <v>0</v>
      </c>
      <c r="H396" s="161"/>
      <c r="I396" s="160">
        <f>ROUND(E396*H396,2)</f>
        <v>0</v>
      </c>
      <c r="J396" s="161"/>
      <c r="K396" s="160">
        <f>ROUND(E396*J396,2)</f>
        <v>0</v>
      </c>
      <c r="L396" s="160">
        <v>21</v>
      </c>
      <c r="M396" s="160">
        <f>G396*(1+L396/100)</f>
        <v>0</v>
      </c>
      <c r="N396" s="159">
        <v>2.4000000000000001E-4</v>
      </c>
      <c r="O396" s="159">
        <f>ROUND(E396*N396,2)</f>
        <v>0</v>
      </c>
      <c r="P396" s="159">
        <v>0</v>
      </c>
      <c r="Q396" s="159">
        <f>ROUND(E396*P396,2)</f>
        <v>0</v>
      </c>
      <c r="R396" s="160"/>
      <c r="S396" s="160" t="s">
        <v>155</v>
      </c>
      <c r="T396" s="160" t="s">
        <v>149</v>
      </c>
      <c r="U396" s="160">
        <v>0.27800000000000002</v>
      </c>
      <c r="V396" s="160">
        <f>ROUND(E396*U396,2)</f>
        <v>2.2200000000000002</v>
      </c>
      <c r="W396" s="160"/>
      <c r="X396" s="160" t="s">
        <v>209</v>
      </c>
      <c r="Y396" s="160" t="s">
        <v>151</v>
      </c>
      <c r="Z396" s="150"/>
      <c r="AA396" s="150"/>
      <c r="AB396" s="150"/>
      <c r="AC396" s="150"/>
      <c r="AD396" s="150"/>
      <c r="AE396" s="150"/>
      <c r="AF396" s="150"/>
      <c r="AG396" s="150" t="s">
        <v>292</v>
      </c>
      <c r="AH396" s="150"/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</row>
    <row r="397" spans="1:60" outlineLevel="2" x14ac:dyDescent="0.2">
      <c r="A397" s="157"/>
      <c r="B397" s="158"/>
      <c r="C397" s="189" t="s">
        <v>719</v>
      </c>
      <c r="D397" s="162"/>
      <c r="E397" s="163">
        <v>5</v>
      </c>
      <c r="F397" s="160"/>
      <c r="G397" s="160"/>
      <c r="H397" s="160"/>
      <c r="I397" s="160"/>
      <c r="J397" s="160"/>
      <c r="K397" s="160"/>
      <c r="L397" s="160"/>
      <c r="M397" s="160"/>
      <c r="N397" s="159"/>
      <c r="O397" s="159"/>
      <c r="P397" s="159"/>
      <c r="Q397" s="159"/>
      <c r="R397" s="160"/>
      <c r="S397" s="160"/>
      <c r="T397" s="160"/>
      <c r="U397" s="160"/>
      <c r="V397" s="160"/>
      <c r="W397" s="160"/>
      <c r="X397" s="160"/>
      <c r="Y397" s="160"/>
      <c r="Z397" s="150"/>
      <c r="AA397" s="150"/>
      <c r="AB397" s="150"/>
      <c r="AC397" s="150"/>
      <c r="AD397" s="150"/>
      <c r="AE397" s="150"/>
      <c r="AF397" s="150"/>
      <c r="AG397" s="150" t="s">
        <v>171</v>
      </c>
      <c r="AH397" s="150">
        <v>0</v>
      </c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</row>
    <row r="398" spans="1:60" outlineLevel="3" x14ac:dyDescent="0.2">
      <c r="A398" s="157"/>
      <c r="B398" s="158"/>
      <c r="C398" s="189" t="s">
        <v>720</v>
      </c>
      <c r="D398" s="162"/>
      <c r="E398" s="163">
        <v>3</v>
      </c>
      <c r="F398" s="160"/>
      <c r="G398" s="160"/>
      <c r="H398" s="160"/>
      <c r="I398" s="160"/>
      <c r="J398" s="160"/>
      <c r="K398" s="160"/>
      <c r="L398" s="160"/>
      <c r="M398" s="160"/>
      <c r="N398" s="159"/>
      <c r="O398" s="159"/>
      <c r="P398" s="159"/>
      <c r="Q398" s="159"/>
      <c r="R398" s="160"/>
      <c r="S398" s="160"/>
      <c r="T398" s="160"/>
      <c r="U398" s="160"/>
      <c r="V398" s="160"/>
      <c r="W398" s="160"/>
      <c r="X398" s="160"/>
      <c r="Y398" s="160"/>
      <c r="Z398" s="150"/>
      <c r="AA398" s="150"/>
      <c r="AB398" s="150"/>
      <c r="AC398" s="150"/>
      <c r="AD398" s="150"/>
      <c r="AE398" s="150"/>
      <c r="AF398" s="150"/>
      <c r="AG398" s="150" t="s">
        <v>171</v>
      </c>
      <c r="AH398" s="150">
        <v>0</v>
      </c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</row>
    <row r="399" spans="1:60" outlineLevel="1" x14ac:dyDescent="0.2">
      <c r="A399" s="173">
        <v>151</v>
      </c>
      <c r="B399" s="174" t="s">
        <v>721</v>
      </c>
      <c r="C399" s="188" t="s">
        <v>722</v>
      </c>
      <c r="D399" s="175" t="s">
        <v>229</v>
      </c>
      <c r="E399" s="176">
        <v>67</v>
      </c>
      <c r="F399" s="177"/>
      <c r="G399" s="178">
        <f>ROUND(E399*F399,2)</f>
        <v>0</v>
      </c>
      <c r="H399" s="161"/>
      <c r="I399" s="160">
        <f>ROUND(E399*H399,2)</f>
        <v>0</v>
      </c>
      <c r="J399" s="161"/>
      <c r="K399" s="160">
        <f>ROUND(E399*J399,2)</f>
        <v>0</v>
      </c>
      <c r="L399" s="160">
        <v>21</v>
      </c>
      <c r="M399" s="160">
        <f>G399*(1+L399/100)</f>
        <v>0</v>
      </c>
      <c r="N399" s="159">
        <v>0</v>
      </c>
      <c r="O399" s="159">
        <f>ROUND(E399*N399,2)</f>
        <v>0</v>
      </c>
      <c r="P399" s="159">
        <v>0</v>
      </c>
      <c r="Q399" s="159">
        <f>ROUND(E399*P399,2)</f>
        <v>0</v>
      </c>
      <c r="R399" s="160"/>
      <c r="S399" s="160" t="s">
        <v>148</v>
      </c>
      <c r="T399" s="160" t="s">
        <v>148</v>
      </c>
      <c r="U399" s="160">
        <v>0</v>
      </c>
      <c r="V399" s="160">
        <f>ROUND(E399*U399,2)</f>
        <v>0</v>
      </c>
      <c r="W399" s="160"/>
      <c r="X399" s="160" t="s">
        <v>209</v>
      </c>
      <c r="Y399" s="160" t="s">
        <v>151</v>
      </c>
      <c r="Z399" s="150"/>
      <c r="AA399" s="150"/>
      <c r="AB399" s="150"/>
      <c r="AC399" s="150"/>
      <c r="AD399" s="150"/>
      <c r="AE399" s="150"/>
      <c r="AF399" s="150"/>
      <c r="AG399" s="150" t="s">
        <v>292</v>
      </c>
      <c r="AH399" s="150"/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</row>
    <row r="400" spans="1:60" outlineLevel="2" x14ac:dyDescent="0.2">
      <c r="A400" s="157"/>
      <c r="B400" s="158"/>
      <c r="C400" s="189" t="s">
        <v>723</v>
      </c>
      <c r="D400" s="162"/>
      <c r="E400" s="163">
        <v>15</v>
      </c>
      <c r="F400" s="160"/>
      <c r="G400" s="160"/>
      <c r="H400" s="160"/>
      <c r="I400" s="160"/>
      <c r="J400" s="160"/>
      <c r="K400" s="160"/>
      <c r="L400" s="160"/>
      <c r="M400" s="160"/>
      <c r="N400" s="159"/>
      <c r="O400" s="159"/>
      <c r="P400" s="159"/>
      <c r="Q400" s="159"/>
      <c r="R400" s="160"/>
      <c r="S400" s="160"/>
      <c r="T400" s="160"/>
      <c r="U400" s="160"/>
      <c r="V400" s="160"/>
      <c r="W400" s="160"/>
      <c r="X400" s="160"/>
      <c r="Y400" s="160"/>
      <c r="Z400" s="150"/>
      <c r="AA400" s="150"/>
      <c r="AB400" s="150"/>
      <c r="AC400" s="150"/>
      <c r="AD400" s="150"/>
      <c r="AE400" s="150"/>
      <c r="AF400" s="150"/>
      <c r="AG400" s="150" t="s">
        <v>171</v>
      </c>
      <c r="AH400" s="150">
        <v>5</v>
      </c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</row>
    <row r="401" spans="1:60" outlineLevel="3" x14ac:dyDescent="0.2">
      <c r="A401" s="157"/>
      <c r="B401" s="158"/>
      <c r="C401" s="189" t="s">
        <v>724</v>
      </c>
      <c r="D401" s="162"/>
      <c r="E401" s="163">
        <v>2</v>
      </c>
      <c r="F401" s="160"/>
      <c r="G401" s="160"/>
      <c r="H401" s="160"/>
      <c r="I401" s="160"/>
      <c r="J401" s="160"/>
      <c r="K401" s="160"/>
      <c r="L401" s="160"/>
      <c r="M401" s="160"/>
      <c r="N401" s="159"/>
      <c r="O401" s="159"/>
      <c r="P401" s="159"/>
      <c r="Q401" s="159"/>
      <c r="R401" s="160"/>
      <c r="S401" s="160"/>
      <c r="T401" s="160"/>
      <c r="U401" s="160"/>
      <c r="V401" s="160"/>
      <c r="W401" s="160"/>
      <c r="X401" s="160"/>
      <c r="Y401" s="160"/>
      <c r="Z401" s="150"/>
      <c r="AA401" s="150"/>
      <c r="AB401" s="150"/>
      <c r="AC401" s="150"/>
      <c r="AD401" s="150"/>
      <c r="AE401" s="150"/>
      <c r="AF401" s="150"/>
      <c r="AG401" s="150" t="s">
        <v>171</v>
      </c>
      <c r="AH401" s="150">
        <v>5</v>
      </c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</row>
    <row r="402" spans="1:60" outlineLevel="3" x14ac:dyDescent="0.2">
      <c r="A402" s="157"/>
      <c r="B402" s="158"/>
      <c r="C402" s="189" t="s">
        <v>725</v>
      </c>
      <c r="D402" s="162"/>
      <c r="E402" s="163">
        <v>13</v>
      </c>
      <c r="F402" s="160"/>
      <c r="G402" s="160"/>
      <c r="H402" s="160"/>
      <c r="I402" s="160"/>
      <c r="J402" s="160"/>
      <c r="K402" s="160"/>
      <c r="L402" s="160"/>
      <c r="M402" s="160"/>
      <c r="N402" s="159"/>
      <c r="O402" s="159"/>
      <c r="P402" s="159"/>
      <c r="Q402" s="159"/>
      <c r="R402" s="160"/>
      <c r="S402" s="160"/>
      <c r="T402" s="160"/>
      <c r="U402" s="160"/>
      <c r="V402" s="160"/>
      <c r="W402" s="160"/>
      <c r="X402" s="160"/>
      <c r="Y402" s="160"/>
      <c r="Z402" s="150"/>
      <c r="AA402" s="150"/>
      <c r="AB402" s="150"/>
      <c r="AC402" s="150"/>
      <c r="AD402" s="150"/>
      <c r="AE402" s="150"/>
      <c r="AF402" s="150"/>
      <c r="AG402" s="150" t="s">
        <v>171</v>
      </c>
      <c r="AH402" s="150">
        <v>5</v>
      </c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</row>
    <row r="403" spans="1:60" outlineLevel="3" x14ac:dyDescent="0.2">
      <c r="A403" s="157"/>
      <c r="B403" s="158"/>
      <c r="C403" s="189" t="s">
        <v>726</v>
      </c>
      <c r="D403" s="162"/>
      <c r="E403" s="163">
        <v>8</v>
      </c>
      <c r="F403" s="160"/>
      <c r="G403" s="160"/>
      <c r="H403" s="160"/>
      <c r="I403" s="160"/>
      <c r="J403" s="160"/>
      <c r="K403" s="160"/>
      <c r="L403" s="160"/>
      <c r="M403" s="160"/>
      <c r="N403" s="159"/>
      <c r="O403" s="159"/>
      <c r="P403" s="159"/>
      <c r="Q403" s="159"/>
      <c r="R403" s="160"/>
      <c r="S403" s="160"/>
      <c r="T403" s="160"/>
      <c r="U403" s="160"/>
      <c r="V403" s="160"/>
      <c r="W403" s="160"/>
      <c r="X403" s="160"/>
      <c r="Y403" s="160"/>
      <c r="Z403" s="150"/>
      <c r="AA403" s="150"/>
      <c r="AB403" s="150"/>
      <c r="AC403" s="150"/>
      <c r="AD403" s="150"/>
      <c r="AE403" s="150"/>
      <c r="AF403" s="150"/>
      <c r="AG403" s="150" t="s">
        <v>171</v>
      </c>
      <c r="AH403" s="150">
        <v>5</v>
      </c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</row>
    <row r="404" spans="1:60" outlineLevel="3" x14ac:dyDescent="0.2">
      <c r="A404" s="157"/>
      <c r="B404" s="158"/>
      <c r="C404" s="189" t="s">
        <v>727</v>
      </c>
      <c r="D404" s="162"/>
      <c r="E404" s="163">
        <v>5</v>
      </c>
      <c r="F404" s="160"/>
      <c r="G404" s="160"/>
      <c r="H404" s="160"/>
      <c r="I404" s="160"/>
      <c r="J404" s="160"/>
      <c r="K404" s="160"/>
      <c r="L404" s="160"/>
      <c r="M404" s="160"/>
      <c r="N404" s="159"/>
      <c r="O404" s="159"/>
      <c r="P404" s="159"/>
      <c r="Q404" s="159"/>
      <c r="R404" s="160"/>
      <c r="S404" s="160"/>
      <c r="T404" s="160"/>
      <c r="U404" s="160"/>
      <c r="V404" s="160"/>
      <c r="W404" s="160"/>
      <c r="X404" s="160"/>
      <c r="Y404" s="160"/>
      <c r="Z404" s="150"/>
      <c r="AA404" s="150"/>
      <c r="AB404" s="150"/>
      <c r="AC404" s="150"/>
      <c r="AD404" s="150"/>
      <c r="AE404" s="150"/>
      <c r="AF404" s="150"/>
      <c r="AG404" s="150" t="s">
        <v>171</v>
      </c>
      <c r="AH404" s="150">
        <v>5</v>
      </c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50"/>
      <c r="BD404" s="150"/>
      <c r="BE404" s="150"/>
      <c r="BF404" s="150"/>
      <c r="BG404" s="150"/>
      <c r="BH404" s="150"/>
    </row>
    <row r="405" spans="1:60" outlineLevel="3" x14ac:dyDescent="0.2">
      <c r="A405" s="157"/>
      <c r="B405" s="158"/>
      <c r="C405" s="189" t="s">
        <v>728</v>
      </c>
      <c r="D405" s="162"/>
      <c r="E405" s="163">
        <v>24</v>
      </c>
      <c r="F405" s="160"/>
      <c r="G405" s="160"/>
      <c r="H405" s="160"/>
      <c r="I405" s="160"/>
      <c r="J405" s="160"/>
      <c r="K405" s="160"/>
      <c r="L405" s="160"/>
      <c r="M405" s="160"/>
      <c r="N405" s="159"/>
      <c r="O405" s="159"/>
      <c r="P405" s="159"/>
      <c r="Q405" s="159"/>
      <c r="R405" s="160"/>
      <c r="S405" s="160"/>
      <c r="T405" s="160"/>
      <c r="U405" s="160"/>
      <c r="V405" s="160"/>
      <c r="W405" s="160"/>
      <c r="X405" s="160"/>
      <c r="Y405" s="160"/>
      <c r="Z405" s="150"/>
      <c r="AA405" s="150"/>
      <c r="AB405" s="150"/>
      <c r="AC405" s="150"/>
      <c r="AD405" s="150"/>
      <c r="AE405" s="150"/>
      <c r="AF405" s="150"/>
      <c r="AG405" s="150" t="s">
        <v>171</v>
      </c>
      <c r="AH405" s="150">
        <v>5</v>
      </c>
      <c r="AI405" s="150"/>
      <c r="AJ405" s="150"/>
      <c r="AK405" s="150"/>
      <c r="AL405" s="150"/>
      <c r="AM405" s="150"/>
      <c r="AN405" s="150"/>
      <c r="AO405" s="150"/>
      <c r="AP405" s="150"/>
      <c r="AQ405" s="150"/>
      <c r="AR405" s="150"/>
      <c r="AS405" s="150"/>
      <c r="AT405" s="150"/>
      <c r="AU405" s="150"/>
      <c r="AV405" s="150"/>
      <c r="AW405" s="150"/>
      <c r="AX405" s="150"/>
      <c r="AY405" s="150"/>
      <c r="AZ405" s="150"/>
      <c r="BA405" s="150"/>
      <c r="BB405" s="150"/>
      <c r="BC405" s="150"/>
      <c r="BD405" s="150"/>
      <c r="BE405" s="150"/>
      <c r="BF405" s="150"/>
      <c r="BG405" s="150"/>
      <c r="BH405" s="150"/>
    </row>
    <row r="406" spans="1:60" outlineLevel="1" x14ac:dyDescent="0.2">
      <c r="A406" s="173">
        <v>152</v>
      </c>
      <c r="B406" s="174" t="s">
        <v>729</v>
      </c>
      <c r="C406" s="188" t="s">
        <v>730</v>
      </c>
      <c r="D406" s="175" t="s">
        <v>229</v>
      </c>
      <c r="E406" s="176">
        <v>20</v>
      </c>
      <c r="F406" s="177"/>
      <c r="G406" s="178">
        <f>ROUND(E406*F406,2)</f>
        <v>0</v>
      </c>
      <c r="H406" s="161"/>
      <c r="I406" s="160">
        <f>ROUND(E406*H406,2)</f>
        <v>0</v>
      </c>
      <c r="J406" s="161"/>
      <c r="K406" s="160">
        <f>ROUND(E406*J406,2)</f>
        <v>0</v>
      </c>
      <c r="L406" s="160">
        <v>21</v>
      </c>
      <c r="M406" s="160">
        <f>G406*(1+L406/100)</f>
        <v>0</v>
      </c>
      <c r="N406" s="159">
        <v>0</v>
      </c>
      <c r="O406" s="159">
        <f>ROUND(E406*N406,2)</f>
        <v>0</v>
      </c>
      <c r="P406" s="159">
        <v>0</v>
      </c>
      <c r="Q406" s="159">
        <f>ROUND(E406*P406,2)</f>
        <v>0</v>
      </c>
      <c r="R406" s="160"/>
      <c r="S406" s="160" t="s">
        <v>148</v>
      </c>
      <c r="T406" s="160" t="s">
        <v>148</v>
      </c>
      <c r="U406" s="160">
        <v>0</v>
      </c>
      <c r="V406" s="160">
        <f>ROUND(E406*U406,2)</f>
        <v>0</v>
      </c>
      <c r="W406" s="160"/>
      <c r="X406" s="160" t="s">
        <v>209</v>
      </c>
      <c r="Y406" s="160" t="s">
        <v>151</v>
      </c>
      <c r="Z406" s="150"/>
      <c r="AA406" s="150"/>
      <c r="AB406" s="150"/>
      <c r="AC406" s="150"/>
      <c r="AD406" s="150"/>
      <c r="AE406" s="150"/>
      <c r="AF406" s="150"/>
      <c r="AG406" s="150" t="s">
        <v>292</v>
      </c>
      <c r="AH406" s="150"/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50"/>
      <c r="BD406" s="150"/>
      <c r="BE406" s="150"/>
      <c r="BF406" s="150"/>
      <c r="BG406" s="150"/>
      <c r="BH406" s="150"/>
    </row>
    <row r="407" spans="1:60" outlineLevel="2" x14ac:dyDescent="0.2">
      <c r="A407" s="157"/>
      <c r="B407" s="158"/>
      <c r="C407" s="189" t="s">
        <v>731</v>
      </c>
      <c r="D407" s="162"/>
      <c r="E407" s="163">
        <v>15</v>
      </c>
      <c r="F407" s="160"/>
      <c r="G407" s="160"/>
      <c r="H407" s="160"/>
      <c r="I407" s="160"/>
      <c r="J407" s="160"/>
      <c r="K407" s="160"/>
      <c r="L407" s="160"/>
      <c r="M407" s="160"/>
      <c r="N407" s="159"/>
      <c r="O407" s="159"/>
      <c r="P407" s="159"/>
      <c r="Q407" s="159"/>
      <c r="R407" s="160"/>
      <c r="S407" s="160"/>
      <c r="T407" s="160"/>
      <c r="U407" s="160"/>
      <c r="V407" s="160"/>
      <c r="W407" s="160"/>
      <c r="X407" s="160"/>
      <c r="Y407" s="160"/>
      <c r="Z407" s="150"/>
      <c r="AA407" s="150"/>
      <c r="AB407" s="150"/>
      <c r="AC407" s="150"/>
      <c r="AD407" s="150"/>
      <c r="AE407" s="150"/>
      <c r="AF407" s="150"/>
      <c r="AG407" s="150" t="s">
        <v>171</v>
      </c>
      <c r="AH407" s="150">
        <v>5</v>
      </c>
      <c r="AI407" s="150"/>
      <c r="AJ407" s="150"/>
      <c r="AK407" s="150"/>
      <c r="AL407" s="150"/>
      <c r="AM407" s="150"/>
      <c r="AN407" s="150"/>
      <c r="AO407" s="150"/>
      <c r="AP407" s="150"/>
      <c r="AQ407" s="150"/>
      <c r="AR407" s="150"/>
      <c r="AS407" s="150"/>
      <c r="AT407" s="150"/>
      <c r="AU407" s="150"/>
      <c r="AV407" s="150"/>
      <c r="AW407" s="150"/>
      <c r="AX407" s="150"/>
      <c r="AY407" s="150"/>
      <c r="AZ407" s="150"/>
      <c r="BA407" s="150"/>
      <c r="BB407" s="150"/>
      <c r="BC407" s="150"/>
      <c r="BD407" s="150"/>
      <c r="BE407" s="150"/>
      <c r="BF407" s="150"/>
      <c r="BG407" s="150"/>
      <c r="BH407" s="150"/>
    </row>
    <row r="408" spans="1:60" outlineLevel="3" x14ac:dyDescent="0.2">
      <c r="A408" s="157"/>
      <c r="B408" s="158"/>
      <c r="C408" s="189" t="s">
        <v>732</v>
      </c>
      <c r="D408" s="162"/>
      <c r="E408" s="163">
        <v>5</v>
      </c>
      <c r="F408" s="160"/>
      <c r="G408" s="160"/>
      <c r="H408" s="160"/>
      <c r="I408" s="160"/>
      <c r="J408" s="160"/>
      <c r="K408" s="160"/>
      <c r="L408" s="160"/>
      <c r="M408" s="160"/>
      <c r="N408" s="159"/>
      <c r="O408" s="159"/>
      <c r="P408" s="159"/>
      <c r="Q408" s="159"/>
      <c r="R408" s="160"/>
      <c r="S408" s="160"/>
      <c r="T408" s="160"/>
      <c r="U408" s="160"/>
      <c r="V408" s="160"/>
      <c r="W408" s="160"/>
      <c r="X408" s="160"/>
      <c r="Y408" s="160"/>
      <c r="Z408" s="150"/>
      <c r="AA408" s="150"/>
      <c r="AB408" s="150"/>
      <c r="AC408" s="150"/>
      <c r="AD408" s="150"/>
      <c r="AE408" s="150"/>
      <c r="AF408" s="150"/>
      <c r="AG408" s="150" t="s">
        <v>171</v>
      </c>
      <c r="AH408" s="150">
        <v>5</v>
      </c>
      <c r="AI408" s="150"/>
      <c r="AJ408" s="150"/>
      <c r="AK408" s="150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50"/>
      <c r="AW408" s="150"/>
      <c r="AX408" s="150"/>
      <c r="AY408" s="150"/>
      <c r="AZ408" s="150"/>
      <c r="BA408" s="150"/>
      <c r="BB408" s="150"/>
      <c r="BC408" s="150"/>
      <c r="BD408" s="150"/>
      <c r="BE408" s="150"/>
      <c r="BF408" s="150"/>
      <c r="BG408" s="150"/>
      <c r="BH408" s="150"/>
    </row>
    <row r="409" spans="1:60" outlineLevel="1" x14ac:dyDescent="0.2">
      <c r="A409" s="173">
        <v>153</v>
      </c>
      <c r="B409" s="174" t="s">
        <v>733</v>
      </c>
      <c r="C409" s="188" t="s">
        <v>734</v>
      </c>
      <c r="D409" s="175" t="s">
        <v>229</v>
      </c>
      <c r="E409" s="176">
        <v>3</v>
      </c>
      <c r="F409" s="177"/>
      <c r="G409" s="178">
        <f>ROUND(E409*F409,2)</f>
        <v>0</v>
      </c>
      <c r="H409" s="161"/>
      <c r="I409" s="160">
        <f>ROUND(E409*H409,2)</f>
        <v>0</v>
      </c>
      <c r="J409" s="161"/>
      <c r="K409" s="160">
        <f>ROUND(E409*J409,2)</f>
        <v>0</v>
      </c>
      <c r="L409" s="160">
        <v>21</v>
      </c>
      <c r="M409" s="160">
        <f>G409*(1+L409/100)</f>
        <v>0</v>
      </c>
      <c r="N409" s="159">
        <v>0</v>
      </c>
      <c r="O409" s="159">
        <f>ROUND(E409*N409,2)</f>
        <v>0</v>
      </c>
      <c r="P409" s="159">
        <v>0</v>
      </c>
      <c r="Q409" s="159">
        <f>ROUND(E409*P409,2)</f>
        <v>0</v>
      </c>
      <c r="R409" s="160"/>
      <c r="S409" s="160" t="s">
        <v>148</v>
      </c>
      <c r="T409" s="160" t="s">
        <v>148</v>
      </c>
      <c r="U409" s="160">
        <v>0.21</v>
      </c>
      <c r="V409" s="160">
        <f>ROUND(E409*U409,2)</f>
        <v>0.63</v>
      </c>
      <c r="W409" s="160"/>
      <c r="X409" s="160" t="s">
        <v>209</v>
      </c>
      <c r="Y409" s="160" t="s">
        <v>151</v>
      </c>
      <c r="Z409" s="150"/>
      <c r="AA409" s="150"/>
      <c r="AB409" s="150"/>
      <c r="AC409" s="150"/>
      <c r="AD409" s="150"/>
      <c r="AE409" s="150"/>
      <c r="AF409" s="150"/>
      <c r="AG409" s="150" t="s">
        <v>214</v>
      </c>
      <c r="AH409" s="150"/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50"/>
      <c r="BD409" s="150"/>
      <c r="BE409" s="150"/>
      <c r="BF409" s="150"/>
      <c r="BG409" s="150"/>
      <c r="BH409" s="150"/>
    </row>
    <row r="410" spans="1:60" outlineLevel="2" x14ac:dyDescent="0.2">
      <c r="A410" s="157"/>
      <c r="B410" s="158"/>
      <c r="C410" s="189" t="s">
        <v>735</v>
      </c>
      <c r="D410" s="162"/>
      <c r="E410" s="163">
        <v>3</v>
      </c>
      <c r="F410" s="160"/>
      <c r="G410" s="160"/>
      <c r="H410" s="160"/>
      <c r="I410" s="160"/>
      <c r="J410" s="160"/>
      <c r="K410" s="160"/>
      <c r="L410" s="160"/>
      <c r="M410" s="160"/>
      <c r="N410" s="159"/>
      <c r="O410" s="159"/>
      <c r="P410" s="159"/>
      <c r="Q410" s="159"/>
      <c r="R410" s="160"/>
      <c r="S410" s="160"/>
      <c r="T410" s="160"/>
      <c r="U410" s="160"/>
      <c r="V410" s="160"/>
      <c r="W410" s="160"/>
      <c r="X410" s="160"/>
      <c r="Y410" s="160"/>
      <c r="Z410" s="150"/>
      <c r="AA410" s="150"/>
      <c r="AB410" s="150"/>
      <c r="AC410" s="150"/>
      <c r="AD410" s="150"/>
      <c r="AE410" s="150"/>
      <c r="AF410" s="150"/>
      <c r="AG410" s="150" t="s">
        <v>171</v>
      </c>
      <c r="AH410" s="150">
        <v>5</v>
      </c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50"/>
      <c r="BD410" s="150"/>
      <c r="BE410" s="150"/>
      <c r="BF410" s="150"/>
      <c r="BG410" s="150"/>
      <c r="BH410" s="150"/>
    </row>
    <row r="411" spans="1:60" outlineLevel="1" x14ac:dyDescent="0.2">
      <c r="A411" s="173">
        <v>154</v>
      </c>
      <c r="B411" s="174" t="s">
        <v>736</v>
      </c>
      <c r="C411" s="188" t="s">
        <v>737</v>
      </c>
      <c r="D411" s="175" t="s">
        <v>229</v>
      </c>
      <c r="E411" s="176">
        <v>7</v>
      </c>
      <c r="F411" s="177"/>
      <c r="G411" s="178">
        <f>ROUND(E411*F411,2)</f>
        <v>0</v>
      </c>
      <c r="H411" s="161"/>
      <c r="I411" s="160">
        <f>ROUND(E411*H411,2)</f>
        <v>0</v>
      </c>
      <c r="J411" s="161"/>
      <c r="K411" s="160">
        <f>ROUND(E411*J411,2)</f>
        <v>0</v>
      </c>
      <c r="L411" s="160">
        <v>21</v>
      </c>
      <c r="M411" s="160">
        <f>G411*(1+L411/100)</f>
        <v>0</v>
      </c>
      <c r="N411" s="159">
        <v>0</v>
      </c>
      <c r="O411" s="159">
        <f>ROUND(E411*N411,2)</f>
        <v>0</v>
      </c>
      <c r="P411" s="159">
        <v>0</v>
      </c>
      <c r="Q411" s="159">
        <f>ROUND(E411*P411,2)</f>
        <v>0</v>
      </c>
      <c r="R411" s="160"/>
      <c r="S411" s="160" t="s">
        <v>148</v>
      </c>
      <c r="T411" s="160" t="s">
        <v>148</v>
      </c>
      <c r="U411" s="160">
        <v>0.23</v>
      </c>
      <c r="V411" s="160">
        <f>ROUND(E411*U411,2)</f>
        <v>1.61</v>
      </c>
      <c r="W411" s="160"/>
      <c r="X411" s="160" t="s">
        <v>209</v>
      </c>
      <c r="Y411" s="160" t="s">
        <v>151</v>
      </c>
      <c r="Z411" s="150"/>
      <c r="AA411" s="150"/>
      <c r="AB411" s="150"/>
      <c r="AC411" s="150"/>
      <c r="AD411" s="150"/>
      <c r="AE411" s="150"/>
      <c r="AF411" s="150"/>
      <c r="AG411" s="150" t="s">
        <v>214</v>
      </c>
      <c r="AH411" s="150"/>
      <c r="AI411" s="150"/>
      <c r="AJ411" s="150"/>
      <c r="AK411" s="150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50"/>
      <c r="BD411" s="150"/>
      <c r="BE411" s="150"/>
      <c r="BF411" s="150"/>
      <c r="BG411" s="150"/>
      <c r="BH411" s="150"/>
    </row>
    <row r="412" spans="1:60" outlineLevel="2" x14ac:dyDescent="0.2">
      <c r="A412" s="157"/>
      <c r="B412" s="158"/>
      <c r="C412" s="189" t="s">
        <v>738</v>
      </c>
      <c r="D412" s="162"/>
      <c r="E412" s="163">
        <v>1</v>
      </c>
      <c r="F412" s="160"/>
      <c r="G412" s="160"/>
      <c r="H412" s="160"/>
      <c r="I412" s="160"/>
      <c r="J412" s="160"/>
      <c r="K412" s="160"/>
      <c r="L412" s="160"/>
      <c r="M412" s="160"/>
      <c r="N412" s="159"/>
      <c r="O412" s="159"/>
      <c r="P412" s="159"/>
      <c r="Q412" s="159"/>
      <c r="R412" s="160"/>
      <c r="S412" s="160"/>
      <c r="T412" s="160"/>
      <c r="U412" s="160"/>
      <c r="V412" s="160"/>
      <c r="W412" s="160"/>
      <c r="X412" s="160"/>
      <c r="Y412" s="160"/>
      <c r="Z412" s="150"/>
      <c r="AA412" s="150"/>
      <c r="AB412" s="150"/>
      <c r="AC412" s="150"/>
      <c r="AD412" s="150"/>
      <c r="AE412" s="150"/>
      <c r="AF412" s="150"/>
      <c r="AG412" s="150" t="s">
        <v>171</v>
      </c>
      <c r="AH412" s="150">
        <v>5</v>
      </c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50"/>
      <c r="BD412" s="150"/>
      <c r="BE412" s="150"/>
      <c r="BF412" s="150"/>
      <c r="BG412" s="150"/>
      <c r="BH412" s="150"/>
    </row>
    <row r="413" spans="1:60" outlineLevel="3" x14ac:dyDescent="0.2">
      <c r="A413" s="157"/>
      <c r="B413" s="158"/>
      <c r="C413" s="189" t="s">
        <v>739</v>
      </c>
      <c r="D413" s="162"/>
      <c r="E413" s="163">
        <v>6</v>
      </c>
      <c r="F413" s="160"/>
      <c r="G413" s="160"/>
      <c r="H413" s="160"/>
      <c r="I413" s="160"/>
      <c r="J413" s="160"/>
      <c r="K413" s="160"/>
      <c r="L413" s="160"/>
      <c r="M413" s="160"/>
      <c r="N413" s="159"/>
      <c r="O413" s="159"/>
      <c r="P413" s="159"/>
      <c r="Q413" s="159"/>
      <c r="R413" s="160"/>
      <c r="S413" s="160"/>
      <c r="T413" s="160"/>
      <c r="U413" s="160"/>
      <c r="V413" s="160"/>
      <c r="W413" s="160"/>
      <c r="X413" s="160"/>
      <c r="Y413" s="160"/>
      <c r="Z413" s="150"/>
      <c r="AA413" s="150"/>
      <c r="AB413" s="150"/>
      <c r="AC413" s="150"/>
      <c r="AD413" s="150"/>
      <c r="AE413" s="150"/>
      <c r="AF413" s="150"/>
      <c r="AG413" s="150" t="s">
        <v>171</v>
      </c>
      <c r="AH413" s="150">
        <v>5</v>
      </c>
      <c r="AI413" s="150"/>
      <c r="AJ413" s="150"/>
      <c r="AK413" s="150"/>
      <c r="AL413" s="150"/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  <c r="AW413" s="150"/>
      <c r="AX413" s="150"/>
      <c r="AY413" s="150"/>
      <c r="AZ413" s="150"/>
      <c r="BA413" s="150"/>
      <c r="BB413" s="150"/>
      <c r="BC413" s="150"/>
      <c r="BD413" s="150"/>
      <c r="BE413" s="150"/>
      <c r="BF413" s="150"/>
      <c r="BG413" s="150"/>
      <c r="BH413" s="150"/>
    </row>
    <row r="414" spans="1:60" outlineLevel="1" x14ac:dyDescent="0.2">
      <c r="A414" s="173">
        <v>155</v>
      </c>
      <c r="B414" s="174" t="s">
        <v>740</v>
      </c>
      <c r="C414" s="188" t="s">
        <v>741</v>
      </c>
      <c r="D414" s="175" t="s">
        <v>229</v>
      </c>
      <c r="E414" s="176">
        <v>8</v>
      </c>
      <c r="F414" s="177"/>
      <c r="G414" s="178">
        <f>ROUND(E414*F414,2)</f>
        <v>0</v>
      </c>
      <c r="H414" s="161"/>
      <c r="I414" s="160">
        <f>ROUND(E414*H414,2)</f>
        <v>0</v>
      </c>
      <c r="J414" s="161"/>
      <c r="K414" s="160">
        <f>ROUND(E414*J414,2)</f>
        <v>0</v>
      </c>
      <c r="L414" s="160">
        <v>21</v>
      </c>
      <c r="M414" s="160">
        <f>G414*(1+L414/100)</f>
        <v>0</v>
      </c>
      <c r="N414" s="159">
        <v>0</v>
      </c>
      <c r="O414" s="159">
        <f>ROUND(E414*N414,2)</f>
        <v>0</v>
      </c>
      <c r="P414" s="159">
        <v>0</v>
      </c>
      <c r="Q414" s="159">
        <f>ROUND(E414*P414,2)</f>
        <v>0</v>
      </c>
      <c r="R414" s="160"/>
      <c r="S414" s="160" t="s">
        <v>148</v>
      </c>
      <c r="T414" s="160" t="s">
        <v>148</v>
      </c>
      <c r="U414" s="160">
        <v>0.27</v>
      </c>
      <c r="V414" s="160">
        <f>ROUND(E414*U414,2)</f>
        <v>2.16</v>
      </c>
      <c r="W414" s="160"/>
      <c r="X414" s="160" t="s">
        <v>209</v>
      </c>
      <c r="Y414" s="160" t="s">
        <v>151</v>
      </c>
      <c r="Z414" s="150"/>
      <c r="AA414" s="150"/>
      <c r="AB414" s="150"/>
      <c r="AC414" s="150"/>
      <c r="AD414" s="150"/>
      <c r="AE414" s="150"/>
      <c r="AF414" s="150"/>
      <c r="AG414" s="150" t="s">
        <v>214</v>
      </c>
      <c r="AH414" s="150"/>
      <c r="AI414" s="150"/>
      <c r="AJ414" s="150"/>
      <c r="AK414" s="150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50"/>
      <c r="BD414" s="150"/>
      <c r="BE414" s="150"/>
      <c r="BF414" s="150"/>
      <c r="BG414" s="150"/>
      <c r="BH414" s="150"/>
    </row>
    <row r="415" spans="1:60" outlineLevel="2" x14ac:dyDescent="0.2">
      <c r="A415" s="157"/>
      <c r="B415" s="158"/>
      <c r="C415" s="189" t="s">
        <v>742</v>
      </c>
      <c r="D415" s="162"/>
      <c r="E415" s="163">
        <v>1</v>
      </c>
      <c r="F415" s="160"/>
      <c r="G415" s="160"/>
      <c r="H415" s="160"/>
      <c r="I415" s="160"/>
      <c r="J415" s="160"/>
      <c r="K415" s="160"/>
      <c r="L415" s="160"/>
      <c r="M415" s="160"/>
      <c r="N415" s="159"/>
      <c r="O415" s="159"/>
      <c r="P415" s="159"/>
      <c r="Q415" s="159"/>
      <c r="R415" s="160"/>
      <c r="S415" s="160"/>
      <c r="T415" s="160"/>
      <c r="U415" s="160"/>
      <c r="V415" s="160"/>
      <c r="W415" s="160"/>
      <c r="X415" s="160"/>
      <c r="Y415" s="160"/>
      <c r="Z415" s="150"/>
      <c r="AA415" s="150"/>
      <c r="AB415" s="150"/>
      <c r="AC415" s="150"/>
      <c r="AD415" s="150"/>
      <c r="AE415" s="150"/>
      <c r="AF415" s="150"/>
      <c r="AG415" s="150" t="s">
        <v>171</v>
      </c>
      <c r="AH415" s="150">
        <v>5</v>
      </c>
      <c r="AI415" s="150"/>
      <c r="AJ415" s="150"/>
      <c r="AK415" s="150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50"/>
      <c r="BD415" s="150"/>
      <c r="BE415" s="150"/>
      <c r="BF415" s="150"/>
      <c r="BG415" s="150"/>
      <c r="BH415" s="150"/>
    </row>
    <row r="416" spans="1:60" outlineLevel="3" x14ac:dyDescent="0.2">
      <c r="A416" s="157"/>
      <c r="B416" s="158"/>
      <c r="C416" s="189" t="s">
        <v>743</v>
      </c>
      <c r="D416" s="162"/>
      <c r="E416" s="163">
        <v>4</v>
      </c>
      <c r="F416" s="160"/>
      <c r="G416" s="160"/>
      <c r="H416" s="160"/>
      <c r="I416" s="160"/>
      <c r="J416" s="160"/>
      <c r="K416" s="160"/>
      <c r="L416" s="160"/>
      <c r="M416" s="160"/>
      <c r="N416" s="159"/>
      <c r="O416" s="159"/>
      <c r="P416" s="159"/>
      <c r="Q416" s="159"/>
      <c r="R416" s="160"/>
      <c r="S416" s="160"/>
      <c r="T416" s="160"/>
      <c r="U416" s="160"/>
      <c r="V416" s="160"/>
      <c r="W416" s="160"/>
      <c r="X416" s="160"/>
      <c r="Y416" s="160"/>
      <c r="Z416" s="150"/>
      <c r="AA416" s="150"/>
      <c r="AB416" s="150"/>
      <c r="AC416" s="150"/>
      <c r="AD416" s="150"/>
      <c r="AE416" s="150"/>
      <c r="AF416" s="150"/>
      <c r="AG416" s="150" t="s">
        <v>171</v>
      </c>
      <c r="AH416" s="150">
        <v>5</v>
      </c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50"/>
      <c r="BD416" s="150"/>
      <c r="BE416" s="150"/>
      <c r="BF416" s="150"/>
      <c r="BG416" s="150"/>
      <c r="BH416" s="150"/>
    </row>
    <row r="417" spans="1:60" outlineLevel="3" x14ac:dyDescent="0.2">
      <c r="A417" s="157"/>
      <c r="B417" s="158"/>
      <c r="C417" s="189" t="s">
        <v>744</v>
      </c>
      <c r="D417" s="162"/>
      <c r="E417" s="163">
        <v>1</v>
      </c>
      <c r="F417" s="160"/>
      <c r="G417" s="160"/>
      <c r="H417" s="160"/>
      <c r="I417" s="160"/>
      <c r="J417" s="160"/>
      <c r="K417" s="160"/>
      <c r="L417" s="160"/>
      <c r="M417" s="160"/>
      <c r="N417" s="159"/>
      <c r="O417" s="159"/>
      <c r="P417" s="159"/>
      <c r="Q417" s="159"/>
      <c r="R417" s="160"/>
      <c r="S417" s="160"/>
      <c r="T417" s="160"/>
      <c r="U417" s="160"/>
      <c r="V417" s="160"/>
      <c r="W417" s="160"/>
      <c r="X417" s="160"/>
      <c r="Y417" s="160"/>
      <c r="Z417" s="150"/>
      <c r="AA417" s="150"/>
      <c r="AB417" s="150"/>
      <c r="AC417" s="150"/>
      <c r="AD417" s="150"/>
      <c r="AE417" s="150"/>
      <c r="AF417" s="150"/>
      <c r="AG417" s="150" t="s">
        <v>171</v>
      </c>
      <c r="AH417" s="150">
        <v>5</v>
      </c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50"/>
      <c r="BD417" s="150"/>
      <c r="BE417" s="150"/>
      <c r="BF417" s="150"/>
      <c r="BG417" s="150"/>
      <c r="BH417" s="150"/>
    </row>
    <row r="418" spans="1:60" outlineLevel="3" x14ac:dyDescent="0.2">
      <c r="A418" s="157"/>
      <c r="B418" s="158"/>
      <c r="C418" s="189" t="s">
        <v>745</v>
      </c>
      <c r="D418" s="162"/>
      <c r="E418" s="163">
        <v>1</v>
      </c>
      <c r="F418" s="160"/>
      <c r="G418" s="160"/>
      <c r="H418" s="160"/>
      <c r="I418" s="160"/>
      <c r="J418" s="160"/>
      <c r="K418" s="160"/>
      <c r="L418" s="160"/>
      <c r="M418" s="160"/>
      <c r="N418" s="159"/>
      <c r="O418" s="159"/>
      <c r="P418" s="159"/>
      <c r="Q418" s="159"/>
      <c r="R418" s="160"/>
      <c r="S418" s="160"/>
      <c r="T418" s="160"/>
      <c r="U418" s="160"/>
      <c r="V418" s="160"/>
      <c r="W418" s="160"/>
      <c r="X418" s="160"/>
      <c r="Y418" s="160"/>
      <c r="Z418" s="150"/>
      <c r="AA418" s="150"/>
      <c r="AB418" s="150"/>
      <c r="AC418" s="150"/>
      <c r="AD418" s="150"/>
      <c r="AE418" s="150"/>
      <c r="AF418" s="150"/>
      <c r="AG418" s="150" t="s">
        <v>171</v>
      </c>
      <c r="AH418" s="150">
        <v>5</v>
      </c>
      <c r="AI418" s="150"/>
      <c r="AJ418" s="150"/>
      <c r="AK418" s="150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50"/>
      <c r="BD418" s="150"/>
      <c r="BE418" s="150"/>
      <c r="BF418" s="150"/>
      <c r="BG418" s="150"/>
      <c r="BH418" s="150"/>
    </row>
    <row r="419" spans="1:60" outlineLevel="3" x14ac:dyDescent="0.2">
      <c r="A419" s="157"/>
      <c r="B419" s="158"/>
      <c r="C419" s="189" t="s">
        <v>746</v>
      </c>
      <c r="D419" s="162"/>
      <c r="E419" s="163">
        <v>1</v>
      </c>
      <c r="F419" s="160"/>
      <c r="G419" s="160"/>
      <c r="H419" s="160"/>
      <c r="I419" s="160"/>
      <c r="J419" s="160"/>
      <c r="K419" s="160"/>
      <c r="L419" s="160"/>
      <c r="M419" s="160"/>
      <c r="N419" s="159"/>
      <c r="O419" s="159"/>
      <c r="P419" s="159"/>
      <c r="Q419" s="159"/>
      <c r="R419" s="160"/>
      <c r="S419" s="160"/>
      <c r="T419" s="160"/>
      <c r="U419" s="160"/>
      <c r="V419" s="160"/>
      <c r="W419" s="160"/>
      <c r="X419" s="160"/>
      <c r="Y419" s="160"/>
      <c r="Z419" s="150"/>
      <c r="AA419" s="150"/>
      <c r="AB419" s="150"/>
      <c r="AC419" s="150"/>
      <c r="AD419" s="150"/>
      <c r="AE419" s="150"/>
      <c r="AF419" s="150"/>
      <c r="AG419" s="150" t="s">
        <v>171</v>
      </c>
      <c r="AH419" s="150">
        <v>5</v>
      </c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50"/>
      <c r="BD419" s="150"/>
      <c r="BE419" s="150"/>
      <c r="BF419" s="150"/>
      <c r="BG419" s="150"/>
      <c r="BH419" s="150"/>
    </row>
    <row r="420" spans="1:60" outlineLevel="1" x14ac:dyDescent="0.2">
      <c r="A420" s="173">
        <v>156</v>
      </c>
      <c r="B420" s="174" t="s">
        <v>747</v>
      </c>
      <c r="C420" s="188" t="s">
        <v>748</v>
      </c>
      <c r="D420" s="175" t="s">
        <v>229</v>
      </c>
      <c r="E420" s="176">
        <v>9</v>
      </c>
      <c r="F420" s="177"/>
      <c r="G420" s="178">
        <f>ROUND(E420*F420,2)</f>
        <v>0</v>
      </c>
      <c r="H420" s="161"/>
      <c r="I420" s="160">
        <f>ROUND(E420*H420,2)</f>
        <v>0</v>
      </c>
      <c r="J420" s="161"/>
      <c r="K420" s="160">
        <f>ROUND(E420*J420,2)</f>
        <v>0</v>
      </c>
      <c r="L420" s="160">
        <v>21</v>
      </c>
      <c r="M420" s="160">
        <f>G420*(1+L420/100)</f>
        <v>0</v>
      </c>
      <c r="N420" s="159">
        <v>0</v>
      </c>
      <c r="O420" s="159">
        <f>ROUND(E420*N420,2)</f>
        <v>0</v>
      </c>
      <c r="P420" s="159">
        <v>0</v>
      </c>
      <c r="Q420" s="159">
        <f>ROUND(E420*P420,2)</f>
        <v>0</v>
      </c>
      <c r="R420" s="160"/>
      <c r="S420" s="160" t="s">
        <v>148</v>
      </c>
      <c r="T420" s="160" t="s">
        <v>148</v>
      </c>
      <c r="U420" s="160">
        <v>0.35</v>
      </c>
      <c r="V420" s="160">
        <f>ROUND(E420*U420,2)</f>
        <v>3.15</v>
      </c>
      <c r="W420" s="160"/>
      <c r="X420" s="160" t="s">
        <v>209</v>
      </c>
      <c r="Y420" s="160" t="s">
        <v>151</v>
      </c>
      <c r="Z420" s="150"/>
      <c r="AA420" s="150"/>
      <c r="AB420" s="150"/>
      <c r="AC420" s="150"/>
      <c r="AD420" s="150"/>
      <c r="AE420" s="150"/>
      <c r="AF420" s="150"/>
      <c r="AG420" s="150" t="s">
        <v>214</v>
      </c>
      <c r="AH420" s="150"/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50"/>
      <c r="BD420" s="150"/>
      <c r="BE420" s="150"/>
      <c r="BF420" s="150"/>
      <c r="BG420" s="150"/>
      <c r="BH420" s="150"/>
    </row>
    <row r="421" spans="1:60" outlineLevel="2" x14ac:dyDescent="0.2">
      <c r="A421" s="157"/>
      <c r="B421" s="158"/>
      <c r="C421" s="189" t="s">
        <v>749</v>
      </c>
      <c r="D421" s="162"/>
      <c r="E421" s="163">
        <v>1</v>
      </c>
      <c r="F421" s="160"/>
      <c r="G421" s="160"/>
      <c r="H421" s="160"/>
      <c r="I421" s="160"/>
      <c r="J421" s="160"/>
      <c r="K421" s="160"/>
      <c r="L421" s="160"/>
      <c r="M421" s="160"/>
      <c r="N421" s="159"/>
      <c r="O421" s="159"/>
      <c r="P421" s="159"/>
      <c r="Q421" s="159"/>
      <c r="R421" s="160"/>
      <c r="S421" s="160"/>
      <c r="T421" s="160"/>
      <c r="U421" s="160"/>
      <c r="V421" s="160"/>
      <c r="W421" s="160"/>
      <c r="X421" s="160"/>
      <c r="Y421" s="160"/>
      <c r="Z421" s="150"/>
      <c r="AA421" s="150"/>
      <c r="AB421" s="150"/>
      <c r="AC421" s="150"/>
      <c r="AD421" s="150"/>
      <c r="AE421" s="150"/>
      <c r="AF421" s="150"/>
      <c r="AG421" s="150" t="s">
        <v>171</v>
      </c>
      <c r="AH421" s="150">
        <v>5</v>
      </c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50"/>
      <c r="BD421" s="150"/>
      <c r="BE421" s="150"/>
      <c r="BF421" s="150"/>
      <c r="BG421" s="150"/>
      <c r="BH421" s="150"/>
    </row>
    <row r="422" spans="1:60" outlineLevel="3" x14ac:dyDescent="0.2">
      <c r="A422" s="157"/>
      <c r="B422" s="158"/>
      <c r="C422" s="189" t="s">
        <v>750</v>
      </c>
      <c r="D422" s="162"/>
      <c r="E422" s="163">
        <v>7</v>
      </c>
      <c r="F422" s="160"/>
      <c r="G422" s="160"/>
      <c r="H422" s="160"/>
      <c r="I422" s="160"/>
      <c r="J422" s="160"/>
      <c r="K422" s="160"/>
      <c r="L422" s="160"/>
      <c r="M422" s="160"/>
      <c r="N422" s="159"/>
      <c r="O422" s="159"/>
      <c r="P422" s="159"/>
      <c r="Q422" s="159"/>
      <c r="R422" s="160"/>
      <c r="S422" s="160"/>
      <c r="T422" s="160"/>
      <c r="U422" s="160"/>
      <c r="V422" s="160"/>
      <c r="W422" s="160"/>
      <c r="X422" s="160"/>
      <c r="Y422" s="160"/>
      <c r="Z422" s="150"/>
      <c r="AA422" s="150"/>
      <c r="AB422" s="150"/>
      <c r="AC422" s="150"/>
      <c r="AD422" s="150"/>
      <c r="AE422" s="150"/>
      <c r="AF422" s="150"/>
      <c r="AG422" s="150" t="s">
        <v>171</v>
      </c>
      <c r="AH422" s="150">
        <v>5</v>
      </c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0"/>
      <c r="BH422" s="150"/>
    </row>
    <row r="423" spans="1:60" outlineLevel="3" x14ac:dyDescent="0.2">
      <c r="A423" s="157"/>
      <c r="B423" s="158"/>
      <c r="C423" s="189" t="s">
        <v>751</v>
      </c>
      <c r="D423" s="162"/>
      <c r="E423" s="163">
        <v>1</v>
      </c>
      <c r="F423" s="160"/>
      <c r="G423" s="160"/>
      <c r="H423" s="160"/>
      <c r="I423" s="160"/>
      <c r="J423" s="160"/>
      <c r="K423" s="160"/>
      <c r="L423" s="160"/>
      <c r="M423" s="160"/>
      <c r="N423" s="159"/>
      <c r="O423" s="159"/>
      <c r="P423" s="159"/>
      <c r="Q423" s="159"/>
      <c r="R423" s="160"/>
      <c r="S423" s="160"/>
      <c r="T423" s="160"/>
      <c r="U423" s="160"/>
      <c r="V423" s="160"/>
      <c r="W423" s="160"/>
      <c r="X423" s="160"/>
      <c r="Y423" s="160"/>
      <c r="Z423" s="150"/>
      <c r="AA423" s="150"/>
      <c r="AB423" s="150"/>
      <c r="AC423" s="150"/>
      <c r="AD423" s="150"/>
      <c r="AE423" s="150"/>
      <c r="AF423" s="150"/>
      <c r="AG423" s="150" t="s">
        <v>171</v>
      </c>
      <c r="AH423" s="150">
        <v>5</v>
      </c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50"/>
      <c r="BD423" s="150"/>
      <c r="BE423" s="150"/>
      <c r="BF423" s="150"/>
      <c r="BG423" s="150"/>
      <c r="BH423" s="150"/>
    </row>
    <row r="424" spans="1:60" outlineLevel="1" x14ac:dyDescent="0.2">
      <c r="A424" s="173">
        <v>157</v>
      </c>
      <c r="B424" s="174" t="s">
        <v>752</v>
      </c>
      <c r="C424" s="188" t="s">
        <v>753</v>
      </c>
      <c r="D424" s="175" t="s">
        <v>229</v>
      </c>
      <c r="E424" s="176">
        <v>21</v>
      </c>
      <c r="F424" s="177"/>
      <c r="G424" s="178">
        <f>ROUND(E424*F424,2)</f>
        <v>0</v>
      </c>
      <c r="H424" s="161"/>
      <c r="I424" s="160">
        <f>ROUND(E424*H424,2)</f>
        <v>0</v>
      </c>
      <c r="J424" s="161"/>
      <c r="K424" s="160">
        <f>ROUND(E424*J424,2)</f>
        <v>0</v>
      </c>
      <c r="L424" s="160">
        <v>21</v>
      </c>
      <c r="M424" s="160">
        <f>G424*(1+L424/100)</f>
        <v>0</v>
      </c>
      <c r="N424" s="159">
        <v>0</v>
      </c>
      <c r="O424" s="159">
        <f>ROUND(E424*N424,2)</f>
        <v>0</v>
      </c>
      <c r="P424" s="159">
        <v>0</v>
      </c>
      <c r="Q424" s="159">
        <f>ROUND(E424*P424,2)</f>
        <v>0</v>
      </c>
      <c r="R424" s="160"/>
      <c r="S424" s="160" t="s">
        <v>148</v>
      </c>
      <c r="T424" s="160" t="s">
        <v>148</v>
      </c>
      <c r="U424" s="160">
        <v>0.42</v>
      </c>
      <c r="V424" s="160">
        <f>ROUND(E424*U424,2)</f>
        <v>8.82</v>
      </c>
      <c r="W424" s="160"/>
      <c r="X424" s="160" t="s">
        <v>209</v>
      </c>
      <c r="Y424" s="160" t="s">
        <v>151</v>
      </c>
      <c r="Z424" s="150"/>
      <c r="AA424" s="150"/>
      <c r="AB424" s="150"/>
      <c r="AC424" s="150"/>
      <c r="AD424" s="150"/>
      <c r="AE424" s="150"/>
      <c r="AF424" s="150"/>
      <c r="AG424" s="150" t="s">
        <v>214</v>
      </c>
      <c r="AH424" s="150"/>
      <c r="AI424" s="150"/>
      <c r="AJ424" s="150"/>
      <c r="AK424" s="150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0"/>
      <c r="BG424" s="150"/>
      <c r="BH424" s="150"/>
    </row>
    <row r="425" spans="1:60" outlineLevel="2" x14ac:dyDescent="0.2">
      <c r="A425" s="157"/>
      <c r="B425" s="158"/>
      <c r="C425" s="189" t="s">
        <v>754</v>
      </c>
      <c r="D425" s="162"/>
      <c r="E425" s="163">
        <v>1</v>
      </c>
      <c r="F425" s="160"/>
      <c r="G425" s="160"/>
      <c r="H425" s="160"/>
      <c r="I425" s="160"/>
      <c r="J425" s="160"/>
      <c r="K425" s="160"/>
      <c r="L425" s="160"/>
      <c r="M425" s="160"/>
      <c r="N425" s="159"/>
      <c r="O425" s="159"/>
      <c r="P425" s="159"/>
      <c r="Q425" s="159"/>
      <c r="R425" s="160"/>
      <c r="S425" s="160"/>
      <c r="T425" s="160"/>
      <c r="U425" s="160"/>
      <c r="V425" s="160"/>
      <c r="W425" s="160"/>
      <c r="X425" s="160"/>
      <c r="Y425" s="160"/>
      <c r="Z425" s="150"/>
      <c r="AA425" s="150"/>
      <c r="AB425" s="150"/>
      <c r="AC425" s="150"/>
      <c r="AD425" s="150"/>
      <c r="AE425" s="150"/>
      <c r="AF425" s="150"/>
      <c r="AG425" s="150" t="s">
        <v>171</v>
      </c>
      <c r="AH425" s="150">
        <v>5</v>
      </c>
      <c r="AI425" s="150"/>
      <c r="AJ425" s="150"/>
      <c r="AK425" s="150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0"/>
      <c r="BG425" s="150"/>
      <c r="BH425" s="150"/>
    </row>
    <row r="426" spans="1:60" outlineLevel="3" x14ac:dyDescent="0.2">
      <c r="A426" s="157"/>
      <c r="B426" s="158"/>
      <c r="C426" s="189" t="s">
        <v>755</v>
      </c>
      <c r="D426" s="162"/>
      <c r="E426" s="163">
        <v>7</v>
      </c>
      <c r="F426" s="160"/>
      <c r="G426" s="160"/>
      <c r="H426" s="160"/>
      <c r="I426" s="160"/>
      <c r="J426" s="160"/>
      <c r="K426" s="160"/>
      <c r="L426" s="160"/>
      <c r="M426" s="160"/>
      <c r="N426" s="159"/>
      <c r="O426" s="159"/>
      <c r="P426" s="159"/>
      <c r="Q426" s="159"/>
      <c r="R426" s="160"/>
      <c r="S426" s="160"/>
      <c r="T426" s="160"/>
      <c r="U426" s="160"/>
      <c r="V426" s="160"/>
      <c r="W426" s="160"/>
      <c r="X426" s="160"/>
      <c r="Y426" s="160"/>
      <c r="Z426" s="150"/>
      <c r="AA426" s="150"/>
      <c r="AB426" s="150"/>
      <c r="AC426" s="150"/>
      <c r="AD426" s="150"/>
      <c r="AE426" s="150"/>
      <c r="AF426" s="150"/>
      <c r="AG426" s="150" t="s">
        <v>171</v>
      </c>
      <c r="AH426" s="150">
        <v>5</v>
      </c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0"/>
      <c r="BG426" s="150"/>
      <c r="BH426" s="150"/>
    </row>
    <row r="427" spans="1:60" outlineLevel="3" x14ac:dyDescent="0.2">
      <c r="A427" s="157"/>
      <c r="B427" s="158"/>
      <c r="C427" s="189" t="s">
        <v>756</v>
      </c>
      <c r="D427" s="162"/>
      <c r="E427" s="163">
        <v>1</v>
      </c>
      <c r="F427" s="160"/>
      <c r="G427" s="160"/>
      <c r="H427" s="160"/>
      <c r="I427" s="160"/>
      <c r="J427" s="160"/>
      <c r="K427" s="160"/>
      <c r="L427" s="160"/>
      <c r="M427" s="160"/>
      <c r="N427" s="159"/>
      <c r="O427" s="159"/>
      <c r="P427" s="159"/>
      <c r="Q427" s="159"/>
      <c r="R427" s="160"/>
      <c r="S427" s="160"/>
      <c r="T427" s="160"/>
      <c r="U427" s="160"/>
      <c r="V427" s="160"/>
      <c r="W427" s="160"/>
      <c r="X427" s="160"/>
      <c r="Y427" s="160"/>
      <c r="Z427" s="150"/>
      <c r="AA427" s="150"/>
      <c r="AB427" s="150"/>
      <c r="AC427" s="150"/>
      <c r="AD427" s="150"/>
      <c r="AE427" s="150"/>
      <c r="AF427" s="150"/>
      <c r="AG427" s="150" t="s">
        <v>171</v>
      </c>
      <c r="AH427" s="150">
        <v>5</v>
      </c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0"/>
      <c r="BG427" s="150"/>
      <c r="BH427" s="150"/>
    </row>
    <row r="428" spans="1:60" outlineLevel="3" x14ac:dyDescent="0.2">
      <c r="A428" s="157"/>
      <c r="B428" s="158"/>
      <c r="C428" s="189" t="s">
        <v>757</v>
      </c>
      <c r="D428" s="162"/>
      <c r="E428" s="163">
        <v>3</v>
      </c>
      <c r="F428" s="160"/>
      <c r="G428" s="160"/>
      <c r="H428" s="160"/>
      <c r="I428" s="160"/>
      <c r="J428" s="160"/>
      <c r="K428" s="160"/>
      <c r="L428" s="160"/>
      <c r="M428" s="160"/>
      <c r="N428" s="159"/>
      <c r="O428" s="159"/>
      <c r="P428" s="159"/>
      <c r="Q428" s="159"/>
      <c r="R428" s="160"/>
      <c r="S428" s="160"/>
      <c r="T428" s="160"/>
      <c r="U428" s="160"/>
      <c r="V428" s="160"/>
      <c r="W428" s="160"/>
      <c r="X428" s="160"/>
      <c r="Y428" s="160"/>
      <c r="Z428" s="150"/>
      <c r="AA428" s="150"/>
      <c r="AB428" s="150"/>
      <c r="AC428" s="150"/>
      <c r="AD428" s="150"/>
      <c r="AE428" s="150"/>
      <c r="AF428" s="150"/>
      <c r="AG428" s="150" t="s">
        <v>171</v>
      </c>
      <c r="AH428" s="150">
        <v>5</v>
      </c>
      <c r="AI428" s="150"/>
      <c r="AJ428" s="150"/>
      <c r="AK428" s="150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0"/>
      <c r="BG428" s="150"/>
      <c r="BH428" s="150"/>
    </row>
    <row r="429" spans="1:60" outlineLevel="3" x14ac:dyDescent="0.2">
      <c r="A429" s="157"/>
      <c r="B429" s="158"/>
      <c r="C429" s="189" t="s">
        <v>758</v>
      </c>
      <c r="D429" s="162"/>
      <c r="E429" s="163">
        <v>9</v>
      </c>
      <c r="F429" s="160"/>
      <c r="G429" s="160"/>
      <c r="H429" s="160"/>
      <c r="I429" s="160"/>
      <c r="J429" s="160"/>
      <c r="K429" s="160"/>
      <c r="L429" s="160"/>
      <c r="M429" s="160"/>
      <c r="N429" s="159"/>
      <c r="O429" s="159"/>
      <c r="P429" s="159"/>
      <c r="Q429" s="159"/>
      <c r="R429" s="160"/>
      <c r="S429" s="160"/>
      <c r="T429" s="160"/>
      <c r="U429" s="160"/>
      <c r="V429" s="160"/>
      <c r="W429" s="160"/>
      <c r="X429" s="160"/>
      <c r="Y429" s="160"/>
      <c r="Z429" s="150"/>
      <c r="AA429" s="150"/>
      <c r="AB429" s="150"/>
      <c r="AC429" s="150"/>
      <c r="AD429" s="150"/>
      <c r="AE429" s="150"/>
      <c r="AF429" s="150"/>
      <c r="AG429" s="150" t="s">
        <v>171</v>
      </c>
      <c r="AH429" s="150">
        <v>5</v>
      </c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0"/>
      <c r="BG429" s="150"/>
      <c r="BH429" s="150"/>
    </row>
    <row r="430" spans="1:60" outlineLevel="1" x14ac:dyDescent="0.2">
      <c r="A430" s="173">
        <v>158</v>
      </c>
      <c r="B430" s="174" t="s">
        <v>759</v>
      </c>
      <c r="C430" s="188" t="s">
        <v>760</v>
      </c>
      <c r="D430" s="175" t="s">
        <v>229</v>
      </c>
      <c r="E430" s="176">
        <v>15</v>
      </c>
      <c r="F430" s="177"/>
      <c r="G430" s="178">
        <f>ROUND(E430*F430,2)</f>
        <v>0</v>
      </c>
      <c r="H430" s="161"/>
      <c r="I430" s="160">
        <f>ROUND(E430*H430,2)</f>
        <v>0</v>
      </c>
      <c r="J430" s="161"/>
      <c r="K430" s="160">
        <f>ROUND(E430*J430,2)</f>
        <v>0</v>
      </c>
      <c r="L430" s="160">
        <v>21</v>
      </c>
      <c r="M430" s="160">
        <f>G430*(1+L430/100)</f>
        <v>0</v>
      </c>
      <c r="N430" s="159">
        <v>0</v>
      </c>
      <c r="O430" s="159">
        <f>ROUND(E430*N430,2)</f>
        <v>0</v>
      </c>
      <c r="P430" s="159">
        <v>0</v>
      </c>
      <c r="Q430" s="159">
        <f>ROUND(E430*P430,2)</f>
        <v>0</v>
      </c>
      <c r="R430" s="160"/>
      <c r="S430" s="160" t="s">
        <v>148</v>
      </c>
      <c r="T430" s="160" t="s">
        <v>148</v>
      </c>
      <c r="U430" s="160">
        <v>0.53600000000000003</v>
      </c>
      <c r="V430" s="160">
        <f>ROUND(E430*U430,2)</f>
        <v>8.0399999999999991</v>
      </c>
      <c r="W430" s="160"/>
      <c r="X430" s="160" t="s">
        <v>209</v>
      </c>
      <c r="Y430" s="160" t="s">
        <v>151</v>
      </c>
      <c r="Z430" s="150"/>
      <c r="AA430" s="150"/>
      <c r="AB430" s="150"/>
      <c r="AC430" s="150"/>
      <c r="AD430" s="150"/>
      <c r="AE430" s="150"/>
      <c r="AF430" s="150"/>
      <c r="AG430" s="150" t="s">
        <v>214</v>
      </c>
      <c r="AH430" s="150"/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0"/>
      <c r="BG430" s="150"/>
      <c r="BH430" s="150"/>
    </row>
    <row r="431" spans="1:60" outlineLevel="2" x14ac:dyDescent="0.2">
      <c r="A431" s="157"/>
      <c r="B431" s="158"/>
      <c r="C431" s="189" t="s">
        <v>761</v>
      </c>
      <c r="D431" s="162"/>
      <c r="E431" s="163">
        <v>12</v>
      </c>
      <c r="F431" s="160"/>
      <c r="G431" s="160"/>
      <c r="H431" s="160"/>
      <c r="I431" s="160"/>
      <c r="J431" s="160"/>
      <c r="K431" s="160"/>
      <c r="L431" s="160"/>
      <c r="M431" s="160"/>
      <c r="N431" s="159"/>
      <c r="O431" s="159"/>
      <c r="P431" s="159"/>
      <c r="Q431" s="159"/>
      <c r="R431" s="160"/>
      <c r="S431" s="160"/>
      <c r="T431" s="160"/>
      <c r="U431" s="160"/>
      <c r="V431" s="160"/>
      <c r="W431" s="160"/>
      <c r="X431" s="160"/>
      <c r="Y431" s="160"/>
      <c r="Z431" s="150"/>
      <c r="AA431" s="150"/>
      <c r="AB431" s="150"/>
      <c r="AC431" s="150"/>
      <c r="AD431" s="150"/>
      <c r="AE431" s="150"/>
      <c r="AF431" s="150"/>
      <c r="AG431" s="150" t="s">
        <v>171</v>
      </c>
      <c r="AH431" s="150">
        <v>5</v>
      </c>
      <c r="AI431" s="150"/>
      <c r="AJ431" s="150"/>
      <c r="AK431" s="150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0"/>
      <c r="BG431" s="150"/>
      <c r="BH431" s="150"/>
    </row>
    <row r="432" spans="1:60" outlineLevel="3" x14ac:dyDescent="0.2">
      <c r="A432" s="157"/>
      <c r="B432" s="158"/>
      <c r="C432" s="189" t="s">
        <v>762</v>
      </c>
      <c r="D432" s="162"/>
      <c r="E432" s="163">
        <v>3</v>
      </c>
      <c r="F432" s="160"/>
      <c r="G432" s="160"/>
      <c r="H432" s="160"/>
      <c r="I432" s="160"/>
      <c r="J432" s="160"/>
      <c r="K432" s="160"/>
      <c r="L432" s="160"/>
      <c r="M432" s="160"/>
      <c r="N432" s="159"/>
      <c r="O432" s="159"/>
      <c r="P432" s="159"/>
      <c r="Q432" s="159"/>
      <c r="R432" s="160"/>
      <c r="S432" s="160"/>
      <c r="T432" s="160"/>
      <c r="U432" s="160"/>
      <c r="V432" s="160"/>
      <c r="W432" s="160"/>
      <c r="X432" s="160"/>
      <c r="Y432" s="160"/>
      <c r="Z432" s="150"/>
      <c r="AA432" s="150"/>
      <c r="AB432" s="150"/>
      <c r="AC432" s="150"/>
      <c r="AD432" s="150"/>
      <c r="AE432" s="150"/>
      <c r="AF432" s="150"/>
      <c r="AG432" s="150" t="s">
        <v>171</v>
      </c>
      <c r="AH432" s="150">
        <v>5</v>
      </c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50"/>
      <c r="BB432" s="150"/>
      <c r="BC432" s="150"/>
      <c r="BD432" s="150"/>
      <c r="BE432" s="150"/>
      <c r="BF432" s="150"/>
      <c r="BG432" s="150"/>
      <c r="BH432" s="150"/>
    </row>
    <row r="433" spans="1:60" outlineLevel="1" x14ac:dyDescent="0.2">
      <c r="A433" s="173">
        <v>159</v>
      </c>
      <c r="B433" s="174" t="s">
        <v>763</v>
      </c>
      <c r="C433" s="188" t="s">
        <v>764</v>
      </c>
      <c r="D433" s="175" t="s">
        <v>229</v>
      </c>
      <c r="E433" s="176">
        <v>3</v>
      </c>
      <c r="F433" s="177"/>
      <c r="G433" s="178">
        <f>ROUND(E433*F433,2)</f>
        <v>0</v>
      </c>
      <c r="H433" s="161"/>
      <c r="I433" s="160">
        <f>ROUND(E433*H433,2)</f>
        <v>0</v>
      </c>
      <c r="J433" s="161"/>
      <c r="K433" s="160">
        <f>ROUND(E433*J433,2)</f>
        <v>0</v>
      </c>
      <c r="L433" s="160">
        <v>21</v>
      </c>
      <c r="M433" s="160">
        <f>G433*(1+L433/100)</f>
        <v>0</v>
      </c>
      <c r="N433" s="159">
        <v>0</v>
      </c>
      <c r="O433" s="159">
        <f>ROUND(E433*N433,2)</f>
        <v>0</v>
      </c>
      <c r="P433" s="159">
        <v>0</v>
      </c>
      <c r="Q433" s="159">
        <f>ROUND(E433*P433,2)</f>
        <v>0</v>
      </c>
      <c r="R433" s="160"/>
      <c r="S433" s="160" t="s">
        <v>148</v>
      </c>
      <c r="T433" s="160" t="s">
        <v>148</v>
      </c>
      <c r="U433" s="160">
        <v>0.51500000000000001</v>
      </c>
      <c r="V433" s="160">
        <f>ROUND(E433*U433,2)</f>
        <v>1.55</v>
      </c>
      <c r="W433" s="160"/>
      <c r="X433" s="160" t="s">
        <v>209</v>
      </c>
      <c r="Y433" s="160" t="s">
        <v>151</v>
      </c>
      <c r="Z433" s="150"/>
      <c r="AA433" s="150"/>
      <c r="AB433" s="150"/>
      <c r="AC433" s="150"/>
      <c r="AD433" s="150"/>
      <c r="AE433" s="150"/>
      <c r="AF433" s="150"/>
      <c r="AG433" s="150" t="s">
        <v>214</v>
      </c>
      <c r="AH433" s="150"/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50"/>
      <c r="BD433" s="150"/>
      <c r="BE433" s="150"/>
      <c r="BF433" s="150"/>
      <c r="BG433" s="150"/>
      <c r="BH433" s="150"/>
    </row>
    <row r="434" spans="1:60" outlineLevel="2" x14ac:dyDescent="0.2">
      <c r="A434" s="157"/>
      <c r="B434" s="158"/>
      <c r="C434" s="189" t="s">
        <v>765</v>
      </c>
      <c r="D434" s="162"/>
      <c r="E434" s="163">
        <v>3</v>
      </c>
      <c r="F434" s="160"/>
      <c r="G434" s="160"/>
      <c r="H434" s="160"/>
      <c r="I434" s="160"/>
      <c r="J434" s="160"/>
      <c r="K434" s="160"/>
      <c r="L434" s="160"/>
      <c r="M434" s="160"/>
      <c r="N434" s="159"/>
      <c r="O434" s="159"/>
      <c r="P434" s="159"/>
      <c r="Q434" s="159"/>
      <c r="R434" s="160"/>
      <c r="S434" s="160"/>
      <c r="T434" s="160"/>
      <c r="U434" s="160"/>
      <c r="V434" s="160"/>
      <c r="W434" s="160"/>
      <c r="X434" s="160"/>
      <c r="Y434" s="160"/>
      <c r="Z434" s="150"/>
      <c r="AA434" s="150"/>
      <c r="AB434" s="150"/>
      <c r="AC434" s="150"/>
      <c r="AD434" s="150"/>
      <c r="AE434" s="150"/>
      <c r="AF434" s="150"/>
      <c r="AG434" s="150" t="s">
        <v>171</v>
      </c>
      <c r="AH434" s="150">
        <v>5</v>
      </c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50"/>
      <c r="BD434" s="150"/>
      <c r="BE434" s="150"/>
      <c r="BF434" s="150"/>
      <c r="BG434" s="150"/>
      <c r="BH434" s="150"/>
    </row>
    <row r="435" spans="1:60" outlineLevel="1" x14ac:dyDescent="0.2">
      <c r="A435" s="173">
        <v>160</v>
      </c>
      <c r="B435" s="174" t="s">
        <v>766</v>
      </c>
      <c r="C435" s="188" t="s">
        <v>767</v>
      </c>
      <c r="D435" s="175" t="s">
        <v>229</v>
      </c>
      <c r="E435" s="176">
        <v>1</v>
      </c>
      <c r="F435" s="177"/>
      <c r="G435" s="178">
        <f>ROUND(E435*F435,2)</f>
        <v>0</v>
      </c>
      <c r="H435" s="161"/>
      <c r="I435" s="160">
        <f>ROUND(E435*H435,2)</f>
        <v>0</v>
      </c>
      <c r="J435" s="161"/>
      <c r="K435" s="160">
        <f>ROUND(E435*J435,2)</f>
        <v>0</v>
      </c>
      <c r="L435" s="160">
        <v>21</v>
      </c>
      <c r="M435" s="160">
        <f>G435*(1+L435/100)</f>
        <v>0</v>
      </c>
      <c r="N435" s="159">
        <v>0</v>
      </c>
      <c r="O435" s="159">
        <f>ROUND(E435*N435,2)</f>
        <v>0</v>
      </c>
      <c r="P435" s="159">
        <v>0</v>
      </c>
      <c r="Q435" s="159">
        <f>ROUND(E435*P435,2)</f>
        <v>0</v>
      </c>
      <c r="R435" s="160"/>
      <c r="S435" s="160" t="s">
        <v>148</v>
      </c>
      <c r="T435" s="160" t="s">
        <v>148</v>
      </c>
      <c r="U435" s="160">
        <v>0.43</v>
      </c>
      <c r="V435" s="160">
        <f>ROUND(E435*U435,2)</f>
        <v>0.43</v>
      </c>
      <c r="W435" s="160"/>
      <c r="X435" s="160" t="s">
        <v>209</v>
      </c>
      <c r="Y435" s="160" t="s">
        <v>151</v>
      </c>
      <c r="Z435" s="150"/>
      <c r="AA435" s="150"/>
      <c r="AB435" s="150"/>
      <c r="AC435" s="150"/>
      <c r="AD435" s="150"/>
      <c r="AE435" s="150"/>
      <c r="AF435" s="150"/>
      <c r="AG435" s="150" t="s">
        <v>214</v>
      </c>
      <c r="AH435" s="150"/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50"/>
      <c r="BB435" s="150"/>
      <c r="BC435" s="150"/>
      <c r="BD435" s="150"/>
      <c r="BE435" s="150"/>
      <c r="BF435" s="150"/>
      <c r="BG435" s="150"/>
      <c r="BH435" s="150"/>
    </row>
    <row r="436" spans="1:60" outlineLevel="2" x14ac:dyDescent="0.2">
      <c r="A436" s="157"/>
      <c r="B436" s="158"/>
      <c r="C436" s="189" t="s">
        <v>768</v>
      </c>
      <c r="D436" s="162"/>
      <c r="E436" s="163">
        <v>1</v>
      </c>
      <c r="F436" s="160"/>
      <c r="G436" s="160"/>
      <c r="H436" s="160"/>
      <c r="I436" s="160"/>
      <c r="J436" s="160"/>
      <c r="K436" s="160"/>
      <c r="L436" s="160"/>
      <c r="M436" s="160"/>
      <c r="N436" s="159"/>
      <c r="O436" s="159"/>
      <c r="P436" s="159"/>
      <c r="Q436" s="159"/>
      <c r="R436" s="160"/>
      <c r="S436" s="160"/>
      <c r="T436" s="160"/>
      <c r="U436" s="160"/>
      <c r="V436" s="160"/>
      <c r="W436" s="160"/>
      <c r="X436" s="160"/>
      <c r="Y436" s="160"/>
      <c r="Z436" s="150"/>
      <c r="AA436" s="150"/>
      <c r="AB436" s="150"/>
      <c r="AC436" s="150"/>
      <c r="AD436" s="150"/>
      <c r="AE436" s="150"/>
      <c r="AF436" s="150"/>
      <c r="AG436" s="150" t="s">
        <v>171</v>
      </c>
      <c r="AH436" s="150">
        <v>5</v>
      </c>
      <c r="AI436" s="150"/>
      <c r="AJ436" s="150"/>
      <c r="AK436" s="150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50"/>
      <c r="AW436" s="150"/>
      <c r="AX436" s="150"/>
      <c r="AY436" s="150"/>
      <c r="AZ436" s="150"/>
      <c r="BA436" s="150"/>
      <c r="BB436" s="150"/>
      <c r="BC436" s="150"/>
      <c r="BD436" s="150"/>
      <c r="BE436" s="150"/>
      <c r="BF436" s="150"/>
      <c r="BG436" s="150"/>
      <c r="BH436" s="150"/>
    </row>
    <row r="437" spans="1:60" ht="33.75" outlineLevel="1" x14ac:dyDescent="0.2">
      <c r="A437" s="173">
        <v>161</v>
      </c>
      <c r="B437" s="174" t="s">
        <v>769</v>
      </c>
      <c r="C437" s="188" t="s">
        <v>770</v>
      </c>
      <c r="D437" s="175" t="s">
        <v>229</v>
      </c>
      <c r="E437" s="176">
        <v>15</v>
      </c>
      <c r="F437" s="177"/>
      <c r="G437" s="178">
        <f>ROUND(E437*F437,2)</f>
        <v>0</v>
      </c>
      <c r="H437" s="161"/>
      <c r="I437" s="160">
        <f>ROUND(E437*H437,2)</f>
        <v>0</v>
      </c>
      <c r="J437" s="161"/>
      <c r="K437" s="160">
        <f>ROUND(E437*J437,2)</f>
        <v>0</v>
      </c>
      <c r="L437" s="160">
        <v>21</v>
      </c>
      <c r="M437" s="160">
        <f>G437*(1+L437/100)</f>
        <v>0</v>
      </c>
      <c r="N437" s="159">
        <v>2.5699999999999998E-3</v>
      </c>
      <c r="O437" s="159">
        <f>ROUND(E437*N437,2)</f>
        <v>0.04</v>
      </c>
      <c r="P437" s="159">
        <v>0</v>
      </c>
      <c r="Q437" s="159">
        <f>ROUND(E437*P437,2)</f>
        <v>0</v>
      </c>
      <c r="R437" s="160"/>
      <c r="S437" s="160" t="s">
        <v>148</v>
      </c>
      <c r="T437" s="160" t="s">
        <v>148</v>
      </c>
      <c r="U437" s="160">
        <v>0.433</v>
      </c>
      <c r="V437" s="160">
        <f>ROUND(E437*U437,2)</f>
        <v>6.5</v>
      </c>
      <c r="W437" s="160"/>
      <c r="X437" s="160" t="s">
        <v>209</v>
      </c>
      <c r="Y437" s="160" t="s">
        <v>151</v>
      </c>
      <c r="Z437" s="150"/>
      <c r="AA437" s="150"/>
      <c r="AB437" s="150"/>
      <c r="AC437" s="150"/>
      <c r="AD437" s="150"/>
      <c r="AE437" s="150"/>
      <c r="AF437" s="150"/>
      <c r="AG437" s="150" t="s">
        <v>214</v>
      </c>
      <c r="AH437" s="150"/>
      <c r="AI437" s="150"/>
      <c r="AJ437" s="150"/>
      <c r="AK437" s="150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  <c r="AW437" s="150"/>
      <c r="AX437" s="150"/>
      <c r="AY437" s="150"/>
      <c r="AZ437" s="150"/>
      <c r="BA437" s="150"/>
      <c r="BB437" s="150"/>
      <c r="BC437" s="150"/>
      <c r="BD437" s="150"/>
      <c r="BE437" s="150"/>
      <c r="BF437" s="150"/>
      <c r="BG437" s="150"/>
      <c r="BH437" s="150"/>
    </row>
    <row r="438" spans="1:60" ht="22.5" outlineLevel="2" x14ac:dyDescent="0.2">
      <c r="A438" s="157"/>
      <c r="B438" s="158"/>
      <c r="C438" s="189" t="s">
        <v>771</v>
      </c>
      <c r="D438" s="162"/>
      <c r="E438" s="163">
        <v>15</v>
      </c>
      <c r="F438" s="160"/>
      <c r="G438" s="160"/>
      <c r="H438" s="160"/>
      <c r="I438" s="160"/>
      <c r="J438" s="160"/>
      <c r="K438" s="160"/>
      <c r="L438" s="160"/>
      <c r="M438" s="160"/>
      <c r="N438" s="159"/>
      <c r="O438" s="159"/>
      <c r="P438" s="159"/>
      <c r="Q438" s="159"/>
      <c r="R438" s="160"/>
      <c r="S438" s="160"/>
      <c r="T438" s="160"/>
      <c r="U438" s="160"/>
      <c r="V438" s="160"/>
      <c r="W438" s="160"/>
      <c r="X438" s="160"/>
      <c r="Y438" s="160"/>
      <c r="Z438" s="150"/>
      <c r="AA438" s="150"/>
      <c r="AB438" s="150"/>
      <c r="AC438" s="150"/>
      <c r="AD438" s="150"/>
      <c r="AE438" s="150"/>
      <c r="AF438" s="150"/>
      <c r="AG438" s="150" t="s">
        <v>171</v>
      </c>
      <c r="AH438" s="150">
        <v>0</v>
      </c>
      <c r="AI438" s="150"/>
      <c r="AJ438" s="150"/>
      <c r="AK438" s="150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  <c r="AW438" s="150"/>
      <c r="AX438" s="150"/>
      <c r="AY438" s="150"/>
      <c r="AZ438" s="150"/>
      <c r="BA438" s="150"/>
      <c r="BB438" s="150"/>
      <c r="BC438" s="150"/>
      <c r="BD438" s="150"/>
      <c r="BE438" s="150"/>
      <c r="BF438" s="150"/>
      <c r="BG438" s="150"/>
      <c r="BH438" s="150"/>
    </row>
    <row r="439" spans="1:60" ht="22.5" outlineLevel="1" x14ac:dyDescent="0.2">
      <c r="A439" s="173">
        <v>162</v>
      </c>
      <c r="B439" s="174" t="s">
        <v>772</v>
      </c>
      <c r="C439" s="188" t="s">
        <v>773</v>
      </c>
      <c r="D439" s="175" t="s">
        <v>229</v>
      </c>
      <c r="E439" s="176">
        <v>2</v>
      </c>
      <c r="F439" s="177"/>
      <c r="G439" s="178">
        <f>ROUND(E439*F439,2)</f>
        <v>0</v>
      </c>
      <c r="H439" s="161"/>
      <c r="I439" s="160">
        <f>ROUND(E439*H439,2)</f>
        <v>0</v>
      </c>
      <c r="J439" s="161"/>
      <c r="K439" s="160">
        <f>ROUND(E439*J439,2)</f>
        <v>0</v>
      </c>
      <c r="L439" s="160">
        <v>21</v>
      </c>
      <c r="M439" s="160">
        <f>G439*(1+L439/100)</f>
        <v>0</v>
      </c>
      <c r="N439" s="159">
        <v>2.9999999999999997E-4</v>
      </c>
      <c r="O439" s="159">
        <f>ROUND(E439*N439,2)</f>
        <v>0</v>
      </c>
      <c r="P439" s="159">
        <v>0</v>
      </c>
      <c r="Q439" s="159">
        <f>ROUND(E439*P439,2)</f>
        <v>0</v>
      </c>
      <c r="R439" s="160" t="s">
        <v>235</v>
      </c>
      <c r="S439" s="160" t="s">
        <v>148</v>
      </c>
      <c r="T439" s="160" t="s">
        <v>148</v>
      </c>
      <c r="U439" s="160">
        <v>0</v>
      </c>
      <c r="V439" s="160">
        <f>ROUND(E439*U439,2)</f>
        <v>0</v>
      </c>
      <c r="W439" s="160"/>
      <c r="X439" s="160" t="s">
        <v>230</v>
      </c>
      <c r="Y439" s="160" t="s">
        <v>151</v>
      </c>
      <c r="Z439" s="150"/>
      <c r="AA439" s="150"/>
      <c r="AB439" s="150"/>
      <c r="AC439" s="150"/>
      <c r="AD439" s="150"/>
      <c r="AE439" s="150"/>
      <c r="AF439" s="150"/>
      <c r="AG439" s="150" t="s">
        <v>774</v>
      </c>
      <c r="AH439" s="150"/>
      <c r="AI439" s="150"/>
      <c r="AJ439" s="150"/>
      <c r="AK439" s="150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50"/>
      <c r="AW439" s="150"/>
      <c r="AX439" s="150"/>
      <c r="AY439" s="150"/>
      <c r="AZ439" s="150"/>
      <c r="BA439" s="150"/>
      <c r="BB439" s="150"/>
      <c r="BC439" s="150"/>
      <c r="BD439" s="150"/>
      <c r="BE439" s="150"/>
      <c r="BF439" s="150"/>
      <c r="BG439" s="150"/>
      <c r="BH439" s="150"/>
    </row>
    <row r="440" spans="1:60" outlineLevel="2" x14ac:dyDescent="0.2">
      <c r="A440" s="157"/>
      <c r="B440" s="158"/>
      <c r="C440" s="189" t="s">
        <v>775</v>
      </c>
      <c r="D440" s="162"/>
      <c r="E440" s="163">
        <v>2</v>
      </c>
      <c r="F440" s="160"/>
      <c r="G440" s="160"/>
      <c r="H440" s="160"/>
      <c r="I440" s="160"/>
      <c r="J440" s="160"/>
      <c r="K440" s="160"/>
      <c r="L440" s="160"/>
      <c r="M440" s="160"/>
      <c r="N440" s="159"/>
      <c r="O440" s="159"/>
      <c r="P440" s="159"/>
      <c r="Q440" s="159"/>
      <c r="R440" s="160"/>
      <c r="S440" s="160"/>
      <c r="T440" s="160"/>
      <c r="U440" s="160"/>
      <c r="V440" s="160"/>
      <c r="W440" s="160"/>
      <c r="X440" s="160"/>
      <c r="Y440" s="160"/>
      <c r="Z440" s="150"/>
      <c r="AA440" s="150"/>
      <c r="AB440" s="150"/>
      <c r="AC440" s="150"/>
      <c r="AD440" s="150"/>
      <c r="AE440" s="150"/>
      <c r="AF440" s="150"/>
      <c r="AG440" s="150" t="s">
        <v>171</v>
      </c>
      <c r="AH440" s="150">
        <v>0</v>
      </c>
      <c r="AI440" s="150"/>
      <c r="AJ440" s="150"/>
      <c r="AK440" s="150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  <c r="AW440" s="150"/>
      <c r="AX440" s="150"/>
      <c r="AY440" s="150"/>
      <c r="AZ440" s="150"/>
      <c r="BA440" s="150"/>
      <c r="BB440" s="150"/>
      <c r="BC440" s="150"/>
      <c r="BD440" s="150"/>
      <c r="BE440" s="150"/>
      <c r="BF440" s="150"/>
      <c r="BG440" s="150"/>
      <c r="BH440" s="150"/>
    </row>
    <row r="441" spans="1:60" ht="22.5" outlineLevel="1" x14ac:dyDescent="0.2">
      <c r="A441" s="173">
        <v>163</v>
      </c>
      <c r="B441" s="174" t="s">
        <v>776</v>
      </c>
      <c r="C441" s="188" t="s">
        <v>777</v>
      </c>
      <c r="D441" s="175" t="s">
        <v>229</v>
      </c>
      <c r="E441" s="176">
        <v>13</v>
      </c>
      <c r="F441" s="177"/>
      <c r="G441" s="178">
        <f>ROUND(E441*F441,2)</f>
        <v>0</v>
      </c>
      <c r="H441" s="161"/>
      <c r="I441" s="160">
        <f>ROUND(E441*H441,2)</f>
        <v>0</v>
      </c>
      <c r="J441" s="161"/>
      <c r="K441" s="160">
        <f>ROUND(E441*J441,2)</f>
        <v>0</v>
      </c>
      <c r="L441" s="160">
        <v>21</v>
      </c>
      <c r="M441" s="160">
        <f>G441*(1+L441/100)</f>
        <v>0</v>
      </c>
      <c r="N441" s="159">
        <v>4.0000000000000002E-4</v>
      </c>
      <c r="O441" s="159">
        <f>ROUND(E441*N441,2)</f>
        <v>0.01</v>
      </c>
      <c r="P441" s="159">
        <v>0</v>
      </c>
      <c r="Q441" s="159">
        <f>ROUND(E441*P441,2)</f>
        <v>0</v>
      </c>
      <c r="R441" s="160" t="s">
        <v>235</v>
      </c>
      <c r="S441" s="160" t="s">
        <v>148</v>
      </c>
      <c r="T441" s="160" t="s">
        <v>148</v>
      </c>
      <c r="U441" s="160">
        <v>0</v>
      </c>
      <c r="V441" s="160">
        <f>ROUND(E441*U441,2)</f>
        <v>0</v>
      </c>
      <c r="W441" s="160"/>
      <c r="X441" s="160" t="s">
        <v>230</v>
      </c>
      <c r="Y441" s="160" t="s">
        <v>151</v>
      </c>
      <c r="Z441" s="150"/>
      <c r="AA441" s="150"/>
      <c r="AB441" s="150"/>
      <c r="AC441" s="150"/>
      <c r="AD441" s="150"/>
      <c r="AE441" s="150"/>
      <c r="AF441" s="150"/>
      <c r="AG441" s="150" t="s">
        <v>774</v>
      </c>
      <c r="AH441" s="150"/>
      <c r="AI441" s="150"/>
      <c r="AJ441" s="150"/>
      <c r="AK441" s="150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50"/>
      <c r="AW441" s="150"/>
      <c r="AX441" s="150"/>
      <c r="AY441" s="150"/>
      <c r="AZ441" s="150"/>
      <c r="BA441" s="150"/>
      <c r="BB441" s="150"/>
      <c r="BC441" s="150"/>
      <c r="BD441" s="150"/>
      <c r="BE441" s="150"/>
      <c r="BF441" s="150"/>
      <c r="BG441" s="150"/>
      <c r="BH441" s="150"/>
    </row>
    <row r="442" spans="1:60" outlineLevel="2" x14ac:dyDescent="0.2">
      <c r="A442" s="157"/>
      <c r="B442" s="158"/>
      <c r="C442" s="189" t="s">
        <v>778</v>
      </c>
      <c r="D442" s="162"/>
      <c r="E442" s="163">
        <v>13</v>
      </c>
      <c r="F442" s="160"/>
      <c r="G442" s="160"/>
      <c r="H442" s="160"/>
      <c r="I442" s="160"/>
      <c r="J442" s="160"/>
      <c r="K442" s="160"/>
      <c r="L442" s="160"/>
      <c r="M442" s="160"/>
      <c r="N442" s="159"/>
      <c r="O442" s="159"/>
      <c r="P442" s="159"/>
      <c r="Q442" s="159"/>
      <c r="R442" s="160"/>
      <c r="S442" s="160"/>
      <c r="T442" s="160"/>
      <c r="U442" s="160"/>
      <c r="V442" s="160"/>
      <c r="W442" s="160"/>
      <c r="X442" s="160"/>
      <c r="Y442" s="160"/>
      <c r="Z442" s="150"/>
      <c r="AA442" s="150"/>
      <c r="AB442" s="150"/>
      <c r="AC442" s="150"/>
      <c r="AD442" s="150"/>
      <c r="AE442" s="150"/>
      <c r="AF442" s="150"/>
      <c r="AG442" s="150" t="s">
        <v>171</v>
      </c>
      <c r="AH442" s="150">
        <v>0</v>
      </c>
      <c r="AI442" s="150"/>
      <c r="AJ442" s="150"/>
      <c r="AK442" s="150"/>
      <c r="AL442" s="150"/>
      <c r="AM442" s="150"/>
      <c r="AN442" s="150"/>
      <c r="AO442" s="150"/>
      <c r="AP442" s="150"/>
      <c r="AQ442" s="150"/>
      <c r="AR442" s="150"/>
      <c r="AS442" s="150"/>
      <c r="AT442" s="150"/>
      <c r="AU442" s="150"/>
      <c r="AV442" s="150"/>
      <c r="AW442" s="150"/>
      <c r="AX442" s="150"/>
      <c r="AY442" s="150"/>
      <c r="AZ442" s="150"/>
      <c r="BA442" s="150"/>
      <c r="BB442" s="150"/>
      <c r="BC442" s="150"/>
      <c r="BD442" s="150"/>
      <c r="BE442" s="150"/>
      <c r="BF442" s="150"/>
      <c r="BG442" s="150"/>
      <c r="BH442" s="150"/>
    </row>
    <row r="443" spans="1:60" ht="22.5" outlineLevel="1" x14ac:dyDescent="0.2">
      <c r="A443" s="173">
        <v>164</v>
      </c>
      <c r="B443" s="174" t="s">
        <v>779</v>
      </c>
      <c r="C443" s="188" t="s">
        <v>780</v>
      </c>
      <c r="D443" s="175" t="s">
        <v>229</v>
      </c>
      <c r="E443" s="176">
        <v>8</v>
      </c>
      <c r="F443" s="177"/>
      <c r="G443" s="178">
        <f>ROUND(E443*F443,2)</f>
        <v>0</v>
      </c>
      <c r="H443" s="161"/>
      <c r="I443" s="160">
        <f>ROUND(E443*H443,2)</f>
        <v>0</v>
      </c>
      <c r="J443" s="161"/>
      <c r="K443" s="160">
        <f>ROUND(E443*J443,2)</f>
        <v>0</v>
      </c>
      <c r="L443" s="160">
        <v>21</v>
      </c>
      <c r="M443" s="160">
        <f>G443*(1+L443/100)</f>
        <v>0</v>
      </c>
      <c r="N443" s="159">
        <v>5.0000000000000001E-4</v>
      </c>
      <c r="O443" s="159">
        <f>ROUND(E443*N443,2)</f>
        <v>0</v>
      </c>
      <c r="P443" s="159">
        <v>0</v>
      </c>
      <c r="Q443" s="159">
        <f>ROUND(E443*P443,2)</f>
        <v>0</v>
      </c>
      <c r="R443" s="160" t="s">
        <v>235</v>
      </c>
      <c r="S443" s="160" t="s">
        <v>148</v>
      </c>
      <c r="T443" s="160" t="s">
        <v>148</v>
      </c>
      <c r="U443" s="160">
        <v>0</v>
      </c>
      <c r="V443" s="160">
        <f>ROUND(E443*U443,2)</f>
        <v>0</v>
      </c>
      <c r="W443" s="160"/>
      <c r="X443" s="160" t="s">
        <v>230</v>
      </c>
      <c r="Y443" s="160" t="s">
        <v>151</v>
      </c>
      <c r="Z443" s="150"/>
      <c r="AA443" s="150"/>
      <c r="AB443" s="150"/>
      <c r="AC443" s="150"/>
      <c r="AD443" s="150"/>
      <c r="AE443" s="150"/>
      <c r="AF443" s="150"/>
      <c r="AG443" s="150" t="s">
        <v>774</v>
      </c>
      <c r="AH443" s="150"/>
      <c r="AI443" s="150"/>
      <c r="AJ443" s="150"/>
      <c r="AK443" s="150"/>
      <c r="AL443" s="150"/>
      <c r="AM443" s="150"/>
      <c r="AN443" s="150"/>
      <c r="AO443" s="150"/>
      <c r="AP443" s="150"/>
      <c r="AQ443" s="150"/>
      <c r="AR443" s="150"/>
      <c r="AS443" s="150"/>
      <c r="AT443" s="150"/>
      <c r="AU443" s="150"/>
      <c r="AV443" s="150"/>
      <c r="AW443" s="150"/>
      <c r="AX443" s="150"/>
      <c r="AY443" s="150"/>
      <c r="AZ443" s="150"/>
      <c r="BA443" s="150"/>
      <c r="BB443" s="150"/>
      <c r="BC443" s="150"/>
      <c r="BD443" s="150"/>
      <c r="BE443" s="150"/>
      <c r="BF443" s="150"/>
      <c r="BG443" s="150"/>
      <c r="BH443" s="150"/>
    </row>
    <row r="444" spans="1:60" outlineLevel="2" x14ac:dyDescent="0.2">
      <c r="A444" s="157"/>
      <c r="B444" s="158"/>
      <c r="C444" s="189" t="s">
        <v>781</v>
      </c>
      <c r="D444" s="162"/>
      <c r="E444" s="163">
        <v>8</v>
      </c>
      <c r="F444" s="160"/>
      <c r="G444" s="160"/>
      <c r="H444" s="160"/>
      <c r="I444" s="160"/>
      <c r="J444" s="160"/>
      <c r="K444" s="160"/>
      <c r="L444" s="160"/>
      <c r="M444" s="160"/>
      <c r="N444" s="159"/>
      <c r="O444" s="159"/>
      <c r="P444" s="159"/>
      <c r="Q444" s="159"/>
      <c r="R444" s="160"/>
      <c r="S444" s="160"/>
      <c r="T444" s="160"/>
      <c r="U444" s="160"/>
      <c r="V444" s="160"/>
      <c r="W444" s="160"/>
      <c r="X444" s="160"/>
      <c r="Y444" s="160"/>
      <c r="Z444" s="150"/>
      <c r="AA444" s="150"/>
      <c r="AB444" s="150"/>
      <c r="AC444" s="150"/>
      <c r="AD444" s="150"/>
      <c r="AE444" s="150"/>
      <c r="AF444" s="150"/>
      <c r="AG444" s="150" t="s">
        <v>171</v>
      </c>
      <c r="AH444" s="150">
        <v>0</v>
      </c>
      <c r="AI444" s="150"/>
      <c r="AJ444" s="150"/>
      <c r="AK444" s="150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50"/>
      <c r="AW444" s="150"/>
      <c r="AX444" s="150"/>
      <c r="AY444" s="150"/>
      <c r="AZ444" s="150"/>
      <c r="BA444" s="150"/>
      <c r="BB444" s="150"/>
      <c r="BC444" s="150"/>
      <c r="BD444" s="150"/>
      <c r="BE444" s="150"/>
      <c r="BF444" s="150"/>
      <c r="BG444" s="150"/>
      <c r="BH444" s="150"/>
    </row>
    <row r="445" spans="1:60" ht="22.5" outlineLevel="1" x14ac:dyDescent="0.2">
      <c r="A445" s="173">
        <v>165</v>
      </c>
      <c r="B445" s="174" t="s">
        <v>782</v>
      </c>
      <c r="C445" s="188" t="s">
        <v>783</v>
      </c>
      <c r="D445" s="175" t="s">
        <v>229</v>
      </c>
      <c r="E445" s="176">
        <v>5</v>
      </c>
      <c r="F445" s="177"/>
      <c r="G445" s="178">
        <f>ROUND(E445*F445,2)</f>
        <v>0</v>
      </c>
      <c r="H445" s="161"/>
      <c r="I445" s="160">
        <f>ROUND(E445*H445,2)</f>
        <v>0</v>
      </c>
      <c r="J445" s="161"/>
      <c r="K445" s="160">
        <f>ROUND(E445*J445,2)</f>
        <v>0</v>
      </c>
      <c r="L445" s="160">
        <v>21</v>
      </c>
      <c r="M445" s="160">
        <f>G445*(1+L445/100)</f>
        <v>0</v>
      </c>
      <c r="N445" s="159">
        <v>1E-4</v>
      </c>
      <c r="O445" s="159">
        <f>ROUND(E445*N445,2)</f>
        <v>0</v>
      </c>
      <c r="P445" s="159">
        <v>0</v>
      </c>
      <c r="Q445" s="159">
        <f>ROUND(E445*P445,2)</f>
        <v>0</v>
      </c>
      <c r="R445" s="160" t="s">
        <v>235</v>
      </c>
      <c r="S445" s="160" t="s">
        <v>148</v>
      </c>
      <c r="T445" s="160" t="s">
        <v>148</v>
      </c>
      <c r="U445" s="160">
        <v>0</v>
      </c>
      <c r="V445" s="160">
        <f>ROUND(E445*U445,2)</f>
        <v>0</v>
      </c>
      <c r="W445" s="160"/>
      <c r="X445" s="160" t="s">
        <v>230</v>
      </c>
      <c r="Y445" s="160" t="s">
        <v>151</v>
      </c>
      <c r="Z445" s="150"/>
      <c r="AA445" s="150"/>
      <c r="AB445" s="150"/>
      <c r="AC445" s="150"/>
      <c r="AD445" s="150"/>
      <c r="AE445" s="150"/>
      <c r="AF445" s="150"/>
      <c r="AG445" s="150" t="s">
        <v>425</v>
      </c>
      <c r="AH445" s="150"/>
      <c r="AI445" s="150"/>
      <c r="AJ445" s="150"/>
      <c r="AK445" s="150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50"/>
      <c r="AW445" s="150"/>
      <c r="AX445" s="150"/>
      <c r="AY445" s="150"/>
      <c r="AZ445" s="150"/>
      <c r="BA445" s="150"/>
      <c r="BB445" s="150"/>
      <c r="BC445" s="150"/>
      <c r="BD445" s="150"/>
      <c r="BE445" s="150"/>
      <c r="BF445" s="150"/>
      <c r="BG445" s="150"/>
      <c r="BH445" s="150"/>
    </row>
    <row r="446" spans="1:60" ht="22.5" outlineLevel="2" x14ac:dyDescent="0.2">
      <c r="A446" s="157"/>
      <c r="B446" s="158"/>
      <c r="C446" s="189" t="s">
        <v>784</v>
      </c>
      <c r="D446" s="162"/>
      <c r="E446" s="163">
        <v>5</v>
      </c>
      <c r="F446" s="160"/>
      <c r="G446" s="160"/>
      <c r="H446" s="160"/>
      <c r="I446" s="160"/>
      <c r="J446" s="160"/>
      <c r="K446" s="160"/>
      <c r="L446" s="160"/>
      <c r="M446" s="160"/>
      <c r="N446" s="159"/>
      <c r="O446" s="159"/>
      <c r="P446" s="159"/>
      <c r="Q446" s="159"/>
      <c r="R446" s="160"/>
      <c r="S446" s="160"/>
      <c r="T446" s="160"/>
      <c r="U446" s="160"/>
      <c r="V446" s="160"/>
      <c r="W446" s="160"/>
      <c r="X446" s="160"/>
      <c r="Y446" s="160"/>
      <c r="Z446" s="150"/>
      <c r="AA446" s="150"/>
      <c r="AB446" s="150"/>
      <c r="AC446" s="150"/>
      <c r="AD446" s="150"/>
      <c r="AE446" s="150"/>
      <c r="AF446" s="150"/>
      <c r="AG446" s="150" t="s">
        <v>171</v>
      </c>
      <c r="AH446" s="150">
        <v>0</v>
      </c>
      <c r="AI446" s="150"/>
      <c r="AJ446" s="150"/>
      <c r="AK446" s="150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50"/>
      <c r="AW446" s="150"/>
      <c r="AX446" s="150"/>
      <c r="AY446" s="150"/>
      <c r="AZ446" s="150"/>
      <c r="BA446" s="150"/>
      <c r="BB446" s="150"/>
      <c r="BC446" s="150"/>
      <c r="BD446" s="150"/>
      <c r="BE446" s="150"/>
      <c r="BF446" s="150"/>
      <c r="BG446" s="150"/>
      <c r="BH446" s="150"/>
    </row>
    <row r="447" spans="1:60" ht="33.75" outlineLevel="1" x14ac:dyDescent="0.2">
      <c r="A447" s="173">
        <v>166</v>
      </c>
      <c r="B447" s="174" t="s">
        <v>785</v>
      </c>
      <c r="C447" s="188" t="s">
        <v>786</v>
      </c>
      <c r="D447" s="175" t="s">
        <v>229</v>
      </c>
      <c r="E447" s="176">
        <v>1</v>
      </c>
      <c r="F447" s="177"/>
      <c r="G447" s="178">
        <f>ROUND(E447*F447,2)</f>
        <v>0</v>
      </c>
      <c r="H447" s="161"/>
      <c r="I447" s="160">
        <f>ROUND(E447*H447,2)</f>
        <v>0</v>
      </c>
      <c r="J447" s="161"/>
      <c r="K447" s="160">
        <f>ROUND(E447*J447,2)</f>
        <v>0</v>
      </c>
      <c r="L447" s="160">
        <v>21</v>
      </c>
      <c r="M447" s="160">
        <f>G447*(1+L447/100)</f>
        <v>0</v>
      </c>
      <c r="N447" s="159">
        <v>5.9999999999999995E-4</v>
      </c>
      <c r="O447" s="159">
        <f>ROUND(E447*N447,2)</f>
        <v>0</v>
      </c>
      <c r="P447" s="159">
        <v>0</v>
      </c>
      <c r="Q447" s="159">
        <f>ROUND(E447*P447,2)</f>
        <v>0</v>
      </c>
      <c r="R447" s="160" t="s">
        <v>235</v>
      </c>
      <c r="S447" s="160" t="s">
        <v>148</v>
      </c>
      <c r="T447" s="160" t="s">
        <v>148</v>
      </c>
      <c r="U447" s="160">
        <v>0</v>
      </c>
      <c r="V447" s="160">
        <f>ROUND(E447*U447,2)</f>
        <v>0</v>
      </c>
      <c r="W447" s="160"/>
      <c r="X447" s="160" t="s">
        <v>230</v>
      </c>
      <c r="Y447" s="160" t="s">
        <v>151</v>
      </c>
      <c r="Z447" s="150"/>
      <c r="AA447" s="150"/>
      <c r="AB447" s="150"/>
      <c r="AC447" s="150"/>
      <c r="AD447" s="150"/>
      <c r="AE447" s="150"/>
      <c r="AF447" s="150"/>
      <c r="AG447" s="150" t="s">
        <v>231</v>
      </c>
      <c r="AH447" s="150"/>
      <c r="AI447" s="150"/>
      <c r="AJ447" s="150"/>
      <c r="AK447" s="150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50"/>
      <c r="AW447" s="150"/>
      <c r="AX447" s="150"/>
      <c r="AY447" s="150"/>
      <c r="AZ447" s="150"/>
      <c r="BA447" s="150"/>
      <c r="BB447" s="150"/>
      <c r="BC447" s="150"/>
      <c r="BD447" s="150"/>
      <c r="BE447" s="150"/>
      <c r="BF447" s="150"/>
      <c r="BG447" s="150"/>
      <c r="BH447" s="150"/>
    </row>
    <row r="448" spans="1:60" outlineLevel="2" x14ac:dyDescent="0.2">
      <c r="A448" s="157"/>
      <c r="B448" s="158"/>
      <c r="C448" s="189" t="s">
        <v>787</v>
      </c>
      <c r="D448" s="162"/>
      <c r="E448" s="163">
        <v>1</v>
      </c>
      <c r="F448" s="160"/>
      <c r="G448" s="160"/>
      <c r="H448" s="160"/>
      <c r="I448" s="160"/>
      <c r="J448" s="160"/>
      <c r="K448" s="160"/>
      <c r="L448" s="160"/>
      <c r="M448" s="160"/>
      <c r="N448" s="159"/>
      <c r="O448" s="159"/>
      <c r="P448" s="159"/>
      <c r="Q448" s="159"/>
      <c r="R448" s="160"/>
      <c r="S448" s="160"/>
      <c r="T448" s="160"/>
      <c r="U448" s="160"/>
      <c r="V448" s="160"/>
      <c r="W448" s="160"/>
      <c r="X448" s="160"/>
      <c r="Y448" s="160"/>
      <c r="Z448" s="150"/>
      <c r="AA448" s="150"/>
      <c r="AB448" s="150"/>
      <c r="AC448" s="150"/>
      <c r="AD448" s="150"/>
      <c r="AE448" s="150"/>
      <c r="AF448" s="150"/>
      <c r="AG448" s="150" t="s">
        <v>171</v>
      </c>
      <c r="AH448" s="150">
        <v>0</v>
      </c>
      <c r="AI448" s="150"/>
      <c r="AJ448" s="150"/>
      <c r="AK448" s="150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50"/>
      <c r="AW448" s="150"/>
      <c r="AX448" s="150"/>
      <c r="AY448" s="150"/>
      <c r="AZ448" s="150"/>
      <c r="BA448" s="150"/>
      <c r="BB448" s="150"/>
      <c r="BC448" s="150"/>
      <c r="BD448" s="150"/>
      <c r="BE448" s="150"/>
      <c r="BF448" s="150"/>
      <c r="BG448" s="150"/>
      <c r="BH448" s="150"/>
    </row>
    <row r="449" spans="1:60" ht="33.75" outlineLevel="1" x14ac:dyDescent="0.2">
      <c r="A449" s="173">
        <v>167</v>
      </c>
      <c r="B449" s="174" t="s">
        <v>788</v>
      </c>
      <c r="C449" s="188" t="s">
        <v>789</v>
      </c>
      <c r="D449" s="175" t="s">
        <v>229</v>
      </c>
      <c r="E449" s="176">
        <v>1</v>
      </c>
      <c r="F449" s="177"/>
      <c r="G449" s="178">
        <f>ROUND(E449*F449,2)</f>
        <v>0</v>
      </c>
      <c r="H449" s="161"/>
      <c r="I449" s="160">
        <f>ROUND(E449*H449,2)</f>
        <v>0</v>
      </c>
      <c r="J449" s="161"/>
      <c r="K449" s="160">
        <f>ROUND(E449*J449,2)</f>
        <v>0</v>
      </c>
      <c r="L449" s="160">
        <v>21</v>
      </c>
      <c r="M449" s="160">
        <f>G449*(1+L449/100)</f>
        <v>0</v>
      </c>
      <c r="N449" s="159">
        <v>8.0000000000000004E-4</v>
      </c>
      <c r="O449" s="159">
        <f>ROUND(E449*N449,2)</f>
        <v>0</v>
      </c>
      <c r="P449" s="159">
        <v>0</v>
      </c>
      <c r="Q449" s="159">
        <f>ROUND(E449*P449,2)</f>
        <v>0</v>
      </c>
      <c r="R449" s="160" t="s">
        <v>235</v>
      </c>
      <c r="S449" s="160" t="s">
        <v>148</v>
      </c>
      <c r="T449" s="160" t="s">
        <v>148</v>
      </c>
      <c r="U449" s="160">
        <v>0</v>
      </c>
      <c r="V449" s="160">
        <f>ROUND(E449*U449,2)</f>
        <v>0</v>
      </c>
      <c r="W449" s="160"/>
      <c r="X449" s="160" t="s">
        <v>230</v>
      </c>
      <c r="Y449" s="160" t="s">
        <v>151</v>
      </c>
      <c r="Z449" s="150"/>
      <c r="AA449" s="150"/>
      <c r="AB449" s="150"/>
      <c r="AC449" s="150"/>
      <c r="AD449" s="150"/>
      <c r="AE449" s="150"/>
      <c r="AF449" s="150"/>
      <c r="AG449" s="150" t="s">
        <v>231</v>
      </c>
      <c r="AH449" s="150"/>
      <c r="AI449" s="150"/>
      <c r="AJ449" s="150"/>
      <c r="AK449" s="150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50"/>
      <c r="AW449" s="150"/>
      <c r="AX449" s="150"/>
      <c r="AY449" s="150"/>
      <c r="AZ449" s="150"/>
      <c r="BA449" s="150"/>
      <c r="BB449" s="150"/>
      <c r="BC449" s="150"/>
      <c r="BD449" s="150"/>
      <c r="BE449" s="150"/>
      <c r="BF449" s="150"/>
      <c r="BG449" s="150"/>
      <c r="BH449" s="150"/>
    </row>
    <row r="450" spans="1:60" outlineLevel="2" x14ac:dyDescent="0.2">
      <c r="A450" s="157"/>
      <c r="B450" s="158"/>
      <c r="C450" s="189" t="s">
        <v>790</v>
      </c>
      <c r="D450" s="162"/>
      <c r="E450" s="163">
        <v>1</v>
      </c>
      <c r="F450" s="160"/>
      <c r="G450" s="160"/>
      <c r="H450" s="160"/>
      <c r="I450" s="160"/>
      <c r="J450" s="160"/>
      <c r="K450" s="160"/>
      <c r="L450" s="160"/>
      <c r="M450" s="160"/>
      <c r="N450" s="159"/>
      <c r="O450" s="159"/>
      <c r="P450" s="159"/>
      <c r="Q450" s="159"/>
      <c r="R450" s="160"/>
      <c r="S450" s="160"/>
      <c r="T450" s="160"/>
      <c r="U450" s="160"/>
      <c r="V450" s="160"/>
      <c r="W450" s="160"/>
      <c r="X450" s="160"/>
      <c r="Y450" s="160"/>
      <c r="Z450" s="150"/>
      <c r="AA450" s="150"/>
      <c r="AB450" s="150"/>
      <c r="AC450" s="150"/>
      <c r="AD450" s="150"/>
      <c r="AE450" s="150"/>
      <c r="AF450" s="150"/>
      <c r="AG450" s="150" t="s">
        <v>171</v>
      </c>
      <c r="AH450" s="150">
        <v>0</v>
      </c>
      <c r="AI450" s="150"/>
      <c r="AJ450" s="150"/>
      <c r="AK450" s="150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50"/>
      <c r="AW450" s="150"/>
      <c r="AX450" s="150"/>
      <c r="AY450" s="150"/>
      <c r="AZ450" s="150"/>
      <c r="BA450" s="150"/>
      <c r="BB450" s="150"/>
      <c r="BC450" s="150"/>
      <c r="BD450" s="150"/>
      <c r="BE450" s="150"/>
      <c r="BF450" s="150"/>
      <c r="BG450" s="150"/>
      <c r="BH450" s="150"/>
    </row>
    <row r="451" spans="1:60" ht="33.75" outlineLevel="1" x14ac:dyDescent="0.2">
      <c r="A451" s="173">
        <v>168</v>
      </c>
      <c r="B451" s="174" t="s">
        <v>791</v>
      </c>
      <c r="C451" s="188" t="s">
        <v>792</v>
      </c>
      <c r="D451" s="175" t="s">
        <v>229</v>
      </c>
      <c r="E451" s="176">
        <v>1</v>
      </c>
      <c r="F451" s="177"/>
      <c r="G451" s="178">
        <f>ROUND(E451*F451,2)</f>
        <v>0</v>
      </c>
      <c r="H451" s="161"/>
      <c r="I451" s="160">
        <f>ROUND(E451*H451,2)</f>
        <v>0</v>
      </c>
      <c r="J451" s="161"/>
      <c r="K451" s="160">
        <f>ROUND(E451*J451,2)</f>
        <v>0</v>
      </c>
      <c r="L451" s="160">
        <v>21</v>
      </c>
      <c r="M451" s="160">
        <f>G451*(1+L451/100)</f>
        <v>0</v>
      </c>
      <c r="N451" s="159">
        <v>1E-3</v>
      </c>
      <c r="O451" s="159">
        <f>ROUND(E451*N451,2)</f>
        <v>0</v>
      </c>
      <c r="P451" s="159">
        <v>0</v>
      </c>
      <c r="Q451" s="159">
        <f>ROUND(E451*P451,2)</f>
        <v>0</v>
      </c>
      <c r="R451" s="160" t="s">
        <v>235</v>
      </c>
      <c r="S451" s="160" t="s">
        <v>148</v>
      </c>
      <c r="T451" s="160" t="s">
        <v>148</v>
      </c>
      <c r="U451" s="160">
        <v>0</v>
      </c>
      <c r="V451" s="160">
        <f>ROUND(E451*U451,2)</f>
        <v>0</v>
      </c>
      <c r="W451" s="160"/>
      <c r="X451" s="160" t="s">
        <v>230</v>
      </c>
      <c r="Y451" s="160" t="s">
        <v>151</v>
      </c>
      <c r="Z451" s="150"/>
      <c r="AA451" s="150"/>
      <c r="AB451" s="150"/>
      <c r="AC451" s="150"/>
      <c r="AD451" s="150"/>
      <c r="AE451" s="150"/>
      <c r="AF451" s="150"/>
      <c r="AG451" s="150" t="s">
        <v>231</v>
      </c>
      <c r="AH451" s="150"/>
      <c r="AI451" s="150"/>
      <c r="AJ451" s="150"/>
      <c r="AK451" s="150"/>
      <c r="AL451" s="150"/>
      <c r="AM451" s="150"/>
      <c r="AN451" s="150"/>
      <c r="AO451" s="150"/>
      <c r="AP451" s="150"/>
      <c r="AQ451" s="150"/>
      <c r="AR451" s="150"/>
      <c r="AS451" s="150"/>
      <c r="AT451" s="150"/>
      <c r="AU451" s="150"/>
      <c r="AV451" s="150"/>
      <c r="AW451" s="150"/>
      <c r="AX451" s="150"/>
      <c r="AY451" s="150"/>
      <c r="AZ451" s="150"/>
      <c r="BA451" s="150"/>
      <c r="BB451" s="150"/>
      <c r="BC451" s="150"/>
      <c r="BD451" s="150"/>
      <c r="BE451" s="150"/>
      <c r="BF451" s="150"/>
      <c r="BG451" s="150"/>
      <c r="BH451" s="150"/>
    </row>
    <row r="452" spans="1:60" outlineLevel="2" x14ac:dyDescent="0.2">
      <c r="A452" s="157"/>
      <c r="B452" s="158"/>
      <c r="C452" s="189" t="s">
        <v>793</v>
      </c>
      <c r="D452" s="162"/>
      <c r="E452" s="163">
        <v>1</v>
      </c>
      <c r="F452" s="160"/>
      <c r="G452" s="160"/>
      <c r="H452" s="160"/>
      <c r="I452" s="160"/>
      <c r="J452" s="160"/>
      <c r="K452" s="160"/>
      <c r="L452" s="160"/>
      <c r="M452" s="160"/>
      <c r="N452" s="159"/>
      <c r="O452" s="159"/>
      <c r="P452" s="159"/>
      <c r="Q452" s="159"/>
      <c r="R452" s="160"/>
      <c r="S452" s="160"/>
      <c r="T452" s="160"/>
      <c r="U452" s="160"/>
      <c r="V452" s="160"/>
      <c r="W452" s="160"/>
      <c r="X452" s="160"/>
      <c r="Y452" s="160"/>
      <c r="Z452" s="150"/>
      <c r="AA452" s="150"/>
      <c r="AB452" s="150"/>
      <c r="AC452" s="150"/>
      <c r="AD452" s="150"/>
      <c r="AE452" s="150"/>
      <c r="AF452" s="150"/>
      <c r="AG452" s="150" t="s">
        <v>171</v>
      </c>
      <c r="AH452" s="150">
        <v>0</v>
      </c>
      <c r="AI452" s="150"/>
      <c r="AJ452" s="150"/>
      <c r="AK452" s="150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50"/>
      <c r="AW452" s="150"/>
      <c r="AX452" s="150"/>
      <c r="AY452" s="150"/>
      <c r="AZ452" s="150"/>
      <c r="BA452" s="150"/>
      <c r="BB452" s="150"/>
      <c r="BC452" s="150"/>
      <c r="BD452" s="150"/>
      <c r="BE452" s="150"/>
      <c r="BF452" s="150"/>
      <c r="BG452" s="150"/>
      <c r="BH452" s="150"/>
    </row>
    <row r="453" spans="1:60" ht="45" outlineLevel="1" x14ac:dyDescent="0.2">
      <c r="A453" s="173">
        <v>169</v>
      </c>
      <c r="B453" s="174" t="s">
        <v>794</v>
      </c>
      <c r="C453" s="188" t="s">
        <v>795</v>
      </c>
      <c r="D453" s="175" t="s">
        <v>229</v>
      </c>
      <c r="E453" s="176">
        <v>3</v>
      </c>
      <c r="F453" s="177"/>
      <c r="G453" s="178">
        <f>ROUND(E453*F453,2)</f>
        <v>0</v>
      </c>
      <c r="H453" s="161"/>
      <c r="I453" s="160">
        <f>ROUND(E453*H453,2)</f>
        <v>0</v>
      </c>
      <c r="J453" s="161"/>
      <c r="K453" s="160">
        <f>ROUND(E453*J453,2)</f>
        <v>0</v>
      </c>
      <c r="L453" s="160">
        <v>21</v>
      </c>
      <c r="M453" s="160">
        <f>G453*(1+L453/100)</f>
        <v>0</v>
      </c>
      <c r="N453" s="159">
        <v>1.2E-2</v>
      </c>
      <c r="O453" s="159">
        <f>ROUND(E453*N453,2)</f>
        <v>0.04</v>
      </c>
      <c r="P453" s="159">
        <v>0</v>
      </c>
      <c r="Q453" s="159">
        <f>ROUND(E453*P453,2)</f>
        <v>0</v>
      </c>
      <c r="R453" s="160" t="s">
        <v>235</v>
      </c>
      <c r="S453" s="160" t="s">
        <v>148</v>
      </c>
      <c r="T453" s="160" t="s">
        <v>148</v>
      </c>
      <c r="U453" s="160">
        <v>0</v>
      </c>
      <c r="V453" s="160">
        <f>ROUND(E453*U453,2)</f>
        <v>0</v>
      </c>
      <c r="W453" s="160"/>
      <c r="X453" s="160" t="s">
        <v>230</v>
      </c>
      <c r="Y453" s="160" t="s">
        <v>151</v>
      </c>
      <c r="Z453" s="150"/>
      <c r="AA453" s="150"/>
      <c r="AB453" s="150"/>
      <c r="AC453" s="150"/>
      <c r="AD453" s="150"/>
      <c r="AE453" s="150"/>
      <c r="AF453" s="150"/>
      <c r="AG453" s="150" t="s">
        <v>231</v>
      </c>
      <c r="AH453" s="150"/>
      <c r="AI453" s="150"/>
      <c r="AJ453" s="150"/>
      <c r="AK453" s="150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50"/>
      <c r="AW453" s="150"/>
      <c r="AX453" s="150"/>
      <c r="AY453" s="150"/>
      <c r="AZ453" s="150"/>
      <c r="BA453" s="150"/>
      <c r="BB453" s="150"/>
      <c r="BC453" s="150"/>
      <c r="BD453" s="150"/>
      <c r="BE453" s="150"/>
      <c r="BF453" s="150"/>
      <c r="BG453" s="150"/>
      <c r="BH453" s="150"/>
    </row>
    <row r="454" spans="1:60" outlineLevel="2" x14ac:dyDescent="0.2">
      <c r="A454" s="157"/>
      <c r="B454" s="158"/>
      <c r="C454" s="189" t="s">
        <v>796</v>
      </c>
      <c r="D454" s="162"/>
      <c r="E454" s="163">
        <v>3</v>
      </c>
      <c r="F454" s="160"/>
      <c r="G454" s="160"/>
      <c r="H454" s="160"/>
      <c r="I454" s="160"/>
      <c r="J454" s="160"/>
      <c r="K454" s="160"/>
      <c r="L454" s="160"/>
      <c r="M454" s="160"/>
      <c r="N454" s="159"/>
      <c r="O454" s="159"/>
      <c r="P454" s="159"/>
      <c r="Q454" s="159"/>
      <c r="R454" s="160"/>
      <c r="S454" s="160"/>
      <c r="T454" s="160"/>
      <c r="U454" s="160"/>
      <c r="V454" s="160"/>
      <c r="W454" s="160"/>
      <c r="X454" s="160"/>
      <c r="Y454" s="160"/>
      <c r="Z454" s="150"/>
      <c r="AA454" s="150"/>
      <c r="AB454" s="150"/>
      <c r="AC454" s="150"/>
      <c r="AD454" s="150"/>
      <c r="AE454" s="150"/>
      <c r="AF454" s="150"/>
      <c r="AG454" s="150" t="s">
        <v>171</v>
      </c>
      <c r="AH454" s="150">
        <v>0</v>
      </c>
      <c r="AI454" s="150"/>
      <c r="AJ454" s="150"/>
      <c r="AK454" s="150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50"/>
      <c r="AW454" s="150"/>
      <c r="AX454" s="150"/>
      <c r="AY454" s="150"/>
      <c r="AZ454" s="150"/>
      <c r="BA454" s="150"/>
      <c r="BB454" s="150"/>
      <c r="BC454" s="150"/>
      <c r="BD454" s="150"/>
      <c r="BE454" s="150"/>
      <c r="BF454" s="150"/>
      <c r="BG454" s="150"/>
      <c r="BH454" s="150"/>
    </row>
    <row r="455" spans="1:60" outlineLevel="1" x14ac:dyDescent="0.2">
      <c r="A455" s="173">
        <v>170</v>
      </c>
      <c r="B455" s="174" t="s">
        <v>797</v>
      </c>
      <c r="C455" s="188" t="s">
        <v>798</v>
      </c>
      <c r="D455" s="175" t="s">
        <v>229</v>
      </c>
      <c r="E455" s="176">
        <v>24</v>
      </c>
      <c r="F455" s="177"/>
      <c r="G455" s="178">
        <f>ROUND(E455*F455,2)</f>
        <v>0</v>
      </c>
      <c r="H455" s="161"/>
      <c r="I455" s="160">
        <f>ROUND(E455*H455,2)</f>
        <v>0</v>
      </c>
      <c r="J455" s="161"/>
      <c r="K455" s="160">
        <f>ROUND(E455*J455,2)</f>
        <v>0</v>
      </c>
      <c r="L455" s="160">
        <v>21</v>
      </c>
      <c r="M455" s="160">
        <f>G455*(1+L455/100)</f>
        <v>0</v>
      </c>
      <c r="N455" s="159">
        <v>1.9000000000000001E-4</v>
      </c>
      <c r="O455" s="159">
        <f>ROUND(E455*N455,2)</f>
        <v>0</v>
      </c>
      <c r="P455" s="159">
        <v>0</v>
      </c>
      <c r="Q455" s="159">
        <f>ROUND(E455*P455,2)</f>
        <v>0</v>
      </c>
      <c r="R455" s="160" t="s">
        <v>235</v>
      </c>
      <c r="S455" s="160" t="s">
        <v>148</v>
      </c>
      <c r="T455" s="160" t="s">
        <v>148</v>
      </c>
      <c r="U455" s="160">
        <v>0</v>
      </c>
      <c r="V455" s="160">
        <f>ROUND(E455*U455,2)</f>
        <v>0</v>
      </c>
      <c r="W455" s="160"/>
      <c r="X455" s="160" t="s">
        <v>230</v>
      </c>
      <c r="Y455" s="160" t="s">
        <v>151</v>
      </c>
      <c r="Z455" s="150"/>
      <c r="AA455" s="150"/>
      <c r="AB455" s="150"/>
      <c r="AC455" s="150"/>
      <c r="AD455" s="150"/>
      <c r="AE455" s="150"/>
      <c r="AF455" s="150"/>
      <c r="AG455" s="150" t="s">
        <v>231</v>
      </c>
      <c r="AH455" s="150"/>
      <c r="AI455" s="150"/>
      <c r="AJ455" s="150"/>
      <c r="AK455" s="150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50"/>
      <c r="AW455" s="150"/>
      <c r="AX455" s="150"/>
      <c r="AY455" s="150"/>
      <c r="AZ455" s="150"/>
      <c r="BA455" s="150"/>
      <c r="BB455" s="150"/>
      <c r="BC455" s="150"/>
      <c r="BD455" s="150"/>
      <c r="BE455" s="150"/>
      <c r="BF455" s="150"/>
      <c r="BG455" s="150"/>
      <c r="BH455" s="150"/>
    </row>
    <row r="456" spans="1:60" ht="22.5" outlineLevel="2" x14ac:dyDescent="0.2">
      <c r="A456" s="157"/>
      <c r="B456" s="158"/>
      <c r="C456" s="189" t="s">
        <v>799</v>
      </c>
      <c r="D456" s="162"/>
      <c r="E456" s="163">
        <v>24</v>
      </c>
      <c r="F456" s="160"/>
      <c r="G456" s="160"/>
      <c r="H456" s="160"/>
      <c r="I456" s="160"/>
      <c r="J456" s="160"/>
      <c r="K456" s="160"/>
      <c r="L456" s="160"/>
      <c r="M456" s="160"/>
      <c r="N456" s="159"/>
      <c r="O456" s="159"/>
      <c r="P456" s="159"/>
      <c r="Q456" s="159"/>
      <c r="R456" s="160"/>
      <c r="S456" s="160"/>
      <c r="T456" s="160"/>
      <c r="U456" s="160"/>
      <c r="V456" s="160"/>
      <c r="W456" s="160"/>
      <c r="X456" s="160"/>
      <c r="Y456" s="160"/>
      <c r="Z456" s="150"/>
      <c r="AA456" s="150"/>
      <c r="AB456" s="150"/>
      <c r="AC456" s="150"/>
      <c r="AD456" s="150"/>
      <c r="AE456" s="150"/>
      <c r="AF456" s="150"/>
      <c r="AG456" s="150" t="s">
        <v>171</v>
      </c>
      <c r="AH456" s="150">
        <v>0</v>
      </c>
      <c r="AI456" s="150"/>
      <c r="AJ456" s="150"/>
      <c r="AK456" s="150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50"/>
      <c r="AW456" s="150"/>
      <c r="AX456" s="150"/>
      <c r="AY456" s="150"/>
      <c r="AZ456" s="150"/>
      <c r="BA456" s="150"/>
      <c r="BB456" s="150"/>
      <c r="BC456" s="150"/>
      <c r="BD456" s="150"/>
      <c r="BE456" s="150"/>
      <c r="BF456" s="150"/>
      <c r="BG456" s="150"/>
      <c r="BH456" s="150"/>
    </row>
    <row r="457" spans="1:60" outlineLevel="1" x14ac:dyDescent="0.2">
      <c r="A457" s="173">
        <v>171</v>
      </c>
      <c r="B457" s="174" t="s">
        <v>800</v>
      </c>
      <c r="C457" s="188" t="s">
        <v>801</v>
      </c>
      <c r="D457" s="175" t="s">
        <v>229</v>
      </c>
      <c r="E457" s="176">
        <v>15</v>
      </c>
      <c r="F457" s="177"/>
      <c r="G457" s="178">
        <f>ROUND(E457*F457,2)</f>
        <v>0</v>
      </c>
      <c r="H457" s="161"/>
      <c r="I457" s="160">
        <f>ROUND(E457*H457,2)</f>
        <v>0</v>
      </c>
      <c r="J457" s="161"/>
      <c r="K457" s="160">
        <f>ROUND(E457*J457,2)</f>
        <v>0</v>
      </c>
      <c r="L457" s="160">
        <v>21</v>
      </c>
      <c r="M457" s="160">
        <f>G457*(1+L457/100)</f>
        <v>0</v>
      </c>
      <c r="N457" s="159">
        <v>2.4000000000000001E-4</v>
      </c>
      <c r="O457" s="159">
        <f>ROUND(E457*N457,2)</f>
        <v>0</v>
      </c>
      <c r="P457" s="159">
        <v>0</v>
      </c>
      <c r="Q457" s="159">
        <f>ROUND(E457*P457,2)</f>
        <v>0</v>
      </c>
      <c r="R457" s="160" t="s">
        <v>235</v>
      </c>
      <c r="S457" s="160" t="s">
        <v>148</v>
      </c>
      <c r="T457" s="160" t="s">
        <v>148</v>
      </c>
      <c r="U457" s="160">
        <v>0</v>
      </c>
      <c r="V457" s="160">
        <f>ROUND(E457*U457,2)</f>
        <v>0</v>
      </c>
      <c r="W457" s="160"/>
      <c r="X457" s="160" t="s">
        <v>230</v>
      </c>
      <c r="Y457" s="160" t="s">
        <v>151</v>
      </c>
      <c r="Z457" s="150"/>
      <c r="AA457" s="150"/>
      <c r="AB457" s="150"/>
      <c r="AC457" s="150"/>
      <c r="AD457" s="150"/>
      <c r="AE457" s="150"/>
      <c r="AF457" s="150"/>
      <c r="AG457" s="150" t="s">
        <v>231</v>
      </c>
      <c r="AH457" s="150"/>
      <c r="AI457" s="150"/>
      <c r="AJ457" s="150"/>
      <c r="AK457" s="150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50"/>
      <c r="AW457" s="150"/>
      <c r="AX457" s="150"/>
      <c r="AY457" s="150"/>
      <c r="AZ457" s="150"/>
      <c r="BA457" s="150"/>
      <c r="BB457" s="150"/>
      <c r="BC457" s="150"/>
      <c r="BD457" s="150"/>
      <c r="BE457" s="150"/>
      <c r="BF457" s="150"/>
      <c r="BG457" s="150"/>
      <c r="BH457" s="150"/>
    </row>
    <row r="458" spans="1:60" outlineLevel="2" x14ac:dyDescent="0.2">
      <c r="A458" s="157"/>
      <c r="B458" s="158"/>
      <c r="C458" s="189" t="s">
        <v>802</v>
      </c>
      <c r="D458" s="162"/>
      <c r="E458" s="163">
        <v>13</v>
      </c>
      <c r="F458" s="160"/>
      <c r="G458" s="160"/>
      <c r="H458" s="160"/>
      <c r="I458" s="160"/>
      <c r="J458" s="160"/>
      <c r="K458" s="160"/>
      <c r="L458" s="160"/>
      <c r="M458" s="160"/>
      <c r="N458" s="159"/>
      <c r="O458" s="159"/>
      <c r="P458" s="159"/>
      <c r="Q458" s="159"/>
      <c r="R458" s="160"/>
      <c r="S458" s="160"/>
      <c r="T458" s="160"/>
      <c r="U458" s="160"/>
      <c r="V458" s="160"/>
      <c r="W458" s="160"/>
      <c r="X458" s="160"/>
      <c r="Y458" s="160"/>
      <c r="Z458" s="150"/>
      <c r="AA458" s="150"/>
      <c r="AB458" s="150"/>
      <c r="AC458" s="150"/>
      <c r="AD458" s="150"/>
      <c r="AE458" s="150"/>
      <c r="AF458" s="150"/>
      <c r="AG458" s="150" t="s">
        <v>171</v>
      </c>
      <c r="AH458" s="150">
        <v>0</v>
      </c>
      <c r="AI458" s="150"/>
      <c r="AJ458" s="150"/>
      <c r="AK458" s="150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50"/>
      <c r="AW458" s="150"/>
      <c r="AX458" s="150"/>
      <c r="AY458" s="150"/>
      <c r="AZ458" s="150"/>
      <c r="BA458" s="150"/>
      <c r="BB458" s="150"/>
      <c r="BC458" s="150"/>
      <c r="BD458" s="150"/>
      <c r="BE458" s="150"/>
      <c r="BF458" s="150"/>
      <c r="BG458" s="150"/>
      <c r="BH458" s="150"/>
    </row>
    <row r="459" spans="1:60" outlineLevel="3" x14ac:dyDescent="0.2">
      <c r="A459" s="157"/>
      <c r="B459" s="158"/>
      <c r="C459" s="189" t="s">
        <v>803</v>
      </c>
      <c r="D459" s="162"/>
      <c r="E459" s="163">
        <v>2</v>
      </c>
      <c r="F459" s="160"/>
      <c r="G459" s="160"/>
      <c r="H459" s="160"/>
      <c r="I459" s="160"/>
      <c r="J459" s="160"/>
      <c r="K459" s="160"/>
      <c r="L459" s="160"/>
      <c r="M459" s="160"/>
      <c r="N459" s="159"/>
      <c r="O459" s="159"/>
      <c r="P459" s="159"/>
      <c r="Q459" s="159"/>
      <c r="R459" s="160"/>
      <c r="S459" s="160"/>
      <c r="T459" s="160"/>
      <c r="U459" s="160"/>
      <c r="V459" s="160"/>
      <c r="W459" s="160"/>
      <c r="X459" s="160"/>
      <c r="Y459" s="160"/>
      <c r="Z459" s="150"/>
      <c r="AA459" s="150"/>
      <c r="AB459" s="150"/>
      <c r="AC459" s="150"/>
      <c r="AD459" s="150"/>
      <c r="AE459" s="150"/>
      <c r="AF459" s="150"/>
      <c r="AG459" s="150" t="s">
        <v>171</v>
      </c>
      <c r="AH459" s="150">
        <v>0</v>
      </c>
      <c r="AI459" s="150"/>
      <c r="AJ459" s="150"/>
      <c r="AK459" s="150"/>
      <c r="AL459" s="150"/>
      <c r="AM459" s="150"/>
      <c r="AN459" s="150"/>
      <c r="AO459" s="150"/>
      <c r="AP459" s="150"/>
      <c r="AQ459" s="150"/>
      <c r="AR459" s="150"/>
      <c r="AS459" s="150"/>
      <c r="AT459" s="150"/>
      <c r="AU459" s="150"/>
      <c r="AV459" s="150"/>
      <c r="AW459" s="150"/>
      <c r="AX459" s="150"/>
      <c r="AY459" s="150"/>
      <c r="AZ459" s="150"/>
      <c r="BA459" s="150"/>
      <c r="BB459" s="150"/>
      <c r="BC459" s="150"/>
      <c r="BD459" s="150"/>
      <c r="BE459" s="150"/>
      <c r="BF459" s="150"/>
      <c r="BG459" s="150"/>
      <c r="BH459" s="150"/>
    </row>
    <row r="460" spans="1:60" outlineLevel="1" x14ac:dyDescent="0.2">
      <c r="A460" s="173">
        <v>172</v>
      </c>
      <c r="B460" s="174" t="s">
        <v>804</v>
      </c>
      <c r="C460" s="188" t="s">
        <v>805</v>
      </c>
      <c r="D460" s="175" t="s">
        <v>229</v>
      </c>
      <c r="E460" s="176">
        <v>5</v>
      </c>
      <c r="F460" s="177"/>
      <c r="G460" s="178">
        <f>ROUND(E460*F460,2)</f>
        <v>0</v>
      </c>
      <c r="H460" s="161"/>
      <c r="I460" s="160">
        <f>ROUND(E460*H460,2)</f>
        <v>0</v>
      </c>
      <c r="J460" s="161"/>
      <c r="K460" s="160">
        <f>ROUND(E460*J460,2)</f>
        <v>0</v>
      </c>
      <c r="L460" s="160">
        <v>21</v>
      </c>
      <c r="M460" s="160">
        <f>G460*(1+L460/100)</f>
        <v>0</v>
      </c>
      <c r="N460" s="159">
        <v>2.4000000000000001E-4</v>
      </c>
      <c r="O460" s="159">
        <f>ROUND(E460*N460,2)</f>
        <v>0</v>
      </c>
      <c r="P460" s="159">
        <v>0</v>
      </c>
      <c r="Q460" s="159">
        <f>ROUND(E460*P460,2)</f>
        <v>0</v>
      </c>
      <c r="R460" s="160" t="s">
        <v>235</v>
      </c>
      <c r="S460" s="160" t="s">
        <v>148</v>
      </c>
      <c r="T460" s="160" t="s">
        <v>148</v>
      </c>
      <c r="U460" s="160">
        <v>0</v>
      </c>
      <c r="V460" s="160">
        <f>ROUND(E460*U460,2)</f>
        <v>0</v>
      </c>
      <c r="W460" s="160"/>
      <c r="X460" s="160" t="s">
        <v>230</v>
      </c>
      <c r="Y460" s="160" t="s">
        <v>151</v>
      </c>
      <c r="Z460" s="150"/>
      <c r="AA460" s="150"/>
      <c r="AB460" s="150"/>
      <c r="AC460" s="150"/>
      <c r="AD460" s="150"/>
      <c r="AE460" s="150"/>
      <c r="AF460" s="150"/>
      <c r="AG460" s="150" t="s">
        <v>425</v>
      </c>
      <c r="AH460" s="150"/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50"/>
      <c r="BD460" s="150"/>
      <c r="BE460" s="150"/>
      <c r="BF460" s="150"/>
      <c r="BG460" s="150"/>
      <c r="BH460" s="150"/>
    </row>
    <row r="461" spans="1:60" outlineLevel="2" x14ac:dyDescent="0.2">
      <c r="A461" s="157"/>
      <c r="B461" s="158"/>
      <c r="C461" s="189" t="s">
        <v>806</v>
      </c>
      <c r="D461" s="162"/>
      <c r="E461" s="163">
        <v>5</v>
      </c>
      <c r="F461" s="160"/>
      <c r="G461" s="160"/>
      <c r="H461" s="160"/>
      <c r="I461" s="160"/>
      <c r="J461" s="160"/>
      <c r="K461" s="160"/>
      <c r="L461" s="160"/>
      <c r="M461" s="160"/>
      <c r="N461" s="159"/>
      <c r="O461" s="159"/>
      <c r="P461" s="159"/>
      <c r="Q461" s="159"/>
      <c r="R461" s="160"/>
      <c r="S461" s="160"/>
      <c r="T461" s="160"/>
      <c r="U461" s="160"/>
      <c r="V461" s="160"/>
      <c r="W461" s="160"/>
      <c r="X461" s="160"/>
      <c r="Y461" s="160"/>
      <c r="Z461" s="150"/>
      <c r="AA461" s="150"/>
      <c r="AB461" s="150"/>
      <c r="AC461" s="150"/>
      <c r="AD461" s="150"/>
      <c r="AE461" s="150"/>
      <c r="AF461" s="150"/>
      <c r="AG461" s="150" t="s">
        <v>171</v>
      </c>
      <c r="AH461" s="150">
        <v>0</v>
      </c>
      <c r="AI461" s="150"/>
      <c r="AJ461" s="150"/>
      <c r="AK461" s="150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  <c r="AW461" s="150"/>
      <c r="AX461" s="150"/>
      <c r="AY461" s="150"/>
      <c r="AZ461" s="150"/>
      <c r="BA461" s="150"/>
      <c r="BB461" s="150"/>
      <c r="BC461" s="150"/>
      <c r="BD461" s="150"/>
      <c r="BE461" s="150"/>
      <c r="BF461" s="150"/>
      <c r="BG461" s="150"/>
      <c r="BH461" s="150"/>
    </row>
    <row r="462" spans="1:60" outlineLevel="1" x14ac:dyDescent="0.2">
      <c r="A462" s="173">
        <v>173</v>
      </c>
      <c r="B462" s="174" t="s">
        <v>807</v>
      </c>
      <c r="C462" s="188" t="s">
        <v>808</v>
      </c>
      <c r="D462" s="175" t="s">
        <v>229</v>
      </c>
      <c r="E462" s="176">
        <v>4</v>
      </c>
      <c r="F462" s="177"/>
      <c r="G462" s="178">
        <f>ROUND(E462*F462,2)</f>
        <v>0</v>
      </c>
      <c r="H462" s="161"/>
      <c r="I462" s="160">
        <f>ROUND(E462*H462,2)</f>
        <v>0</v>
      </c>
      <c r="J462" s="161"/>
      <c r="K462" s="160">
        <f>ROUND(E462*J462,2)</f>
        <v>0</v>
      </c>
      <c r="L462" s="160">
        <v>21</v>
      </c>
      <c r="M462" s="160">
        <f>G462*(1+L462/100)</f>
        <v>0</v>
      </c>
      <c r="N462" s="159">
        <v>8.8999999999999995E-4</v>
      </c>
      <c r="O462" s="159">
        <f>ROUND(E462*N462,2)</f>
        <v>0</v>
      </c>
      <c r="P462" s="159">
        <v>0</v>
      </c>
      <c r="Q462" s="159">
        <f>ROUND(E462*P462,2)</f>
        <v>0</v>
      </c>
      <c r="R462" s="160" t="s">
        <v>235</v>
      </c>
      <c r="S462" s="160" t="s">
        <v>148</v>
      </c>
      <c r="T462" s="160" t="s">
        <v>148</v>
      </c>
      <c r="U462" s="160">
        <v>0</v>
      </c>
      <c r="V462" s="160">
        <f>ROUND(E462*U462,2)</f>
        <v>0</v>
      </c>
      <c r="W462" s="160"/>
      <c r="X462" s="160" t="s">
        <v>230</v>
      </c>
      <c r="Y462" s="160" t="s">
        <v>151</v>
      </c>
      <c r="Z462" s="150"/>
      <c r="AA462" s="150"/>
      <c r="AB462" s="150"/>
      <c r="AC462" s="150"/>
      <c r="AD462" s="150"/>
      <c r="AE462" s="150"/>
      <c r="AF462" s="150"/>
      <c r="AG462" s="150" t="s">
        <v>231</v>
      </c>
      <c r="AH462" s="150"/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/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</row>
    <row r="463" spans="1:60" outlineLevel="2" x14ac:dyDescent="0.2">
      <c r="A463" s="157"/>
      <c r="B463" s="158"/>
      <c r="C463" s="189" t="s">
        <v>809</v>
      </c>
      <c r="D463" s="162"/>
      <c r="E463" s="163">
        <v>4</v>
      </c>
      <c r="F463" s="160"/>
      <c r="G463" s="160"/>
      <c r="H463" s="160"/>
      <c r="I463" s="160"/>
      <c r="J463" s="160"/>
      <c r="K463" s="160"/>
      <c r="L463" s="160"/>
      <c r="M463" s="160"/>
      <c r="N463" s="159"/>
      <c r="O463" s="159"/>
      <c r="P463" s="159"/>
      <c r="Q463" s="159"/>
      <c r="R463" s="160"/>
      <c r="S463" s="160"/>
      <c r="T463" s="160"/>
      <c r="U463" s="160"/>
      <c r="V463" s="160"/>
      <c r="W463" s="160"/>
      <c r="X463" s="160"/>
      <c r="Y463" s="160"/>
      <c r="Z463" s="150"/>
      <c r="AA463" s="150"/>
      <c r="AB463" s="150"/>
      <c r="AC463" s="150"/>
      <c r="AD463" s="150"/>
      <c r="AE463" s="150"/>
      <c r="AF463" s="150"/>
      <c r="AG463" s="150" t="s">
        <v>171</v>
      </c>
      <c r="AH463" s="150">
        <v>0</v>
      </c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0"/>
      <c r="AX463" s="150"/>
      <c r="AY463" s="150"/>
      <c r="AZ463" s="150"/>
      <c r="BA463" s="150"/>
      <c r="BB463" s="150"/>
      <c r="BC463" s="150"/>
      <c r="BD463" s="150"/>
      <c r="BE463" s="150"/>
      <c r="BF463" s="150"/>
      <c r="BG463" s="150"/>
      <c r="BH463" s="150"/>
    </row>
    <row r="464" spans="1:60" outlineLevel="1" x14ac:dyDescent="0.2">
      <c r="A464" s="173">
        <v>174</v>
      </c>
      <c r="B464" s="174" t="s">
        <v>810</v>
      </c>
      <c r="C464" s="188" t="s">
        <v>811</v>
      </c>
      <c r="D464" s="175" t="s">
        <v>229</v>
      </c>
      <c r="E464" s="176">
        <v>7</v>
      </c>
      <c r="F464" s="177"/>
      <c r="G464" s="178">
        <f>ROUND(E464*F464,2)</f>
        <v>0</v>
      </c>
      <c r="H464" s="161"/>
      <c r="I464" s="160">
        <f>ROUND(E464*H464,2)</f>
        <v>0</v>
      </c>
      <c r="J464" s="161"/>
      <c r="K464" s="160">
        <f>ROUND(E464*J464,2)</f>
        <v>0</v>
      </c>
      <c r="L464" s="160">
        <v>21</v>
      </c>
      <c r="M464" s="160">
        <f>G464*(1+L464/100)</f>
        <v>0</v>
      </c>
      <c r="N464" s="159">
        <v>1.2999999999999999E-3</v>
      </c>
      <c r="O464" s="159">
        <f>ROUND(E464*N464,2)</f>
        <v>0.01</v>
      </c>
      <c r="P464" s="159">
        <v>0</v>
      </c>
      <c r="Q464" s="159">
        <f>ROUND(E464*P464,2)</f>
        <v>0</v>
      </c>
      <c r="R464" s="160" t="s">
        <v>235</v>
      </c>
      <c r="S464" s="160" t="s">
        <v>148</v>
      </c>
      <c r="T464" s="160" t="s">
        <v>148</v>
      </c>
      <c r="U464" s="160">
        <v>0</v>
      </c>
      <c r="V464" s="160">
        <f>ROUND(E464*U464,2)</f>
        <v>0</v>
      </c>
      <c r="W464" s="160"/>
      <c r="X464" s="160" t="s">
        <v>230</v>
      </c>
      <c r="Y464" s="160" t="s">
        <v>151</v>
      </c>
      <c r="Z464" s="150"/>
      <c r="AA464" s="150"/>
      <c r="AB464" s="150"/>
      <c r="AC464" s="150"/>
      <c r="AD464" s="150"/>
      <c r="AE464" s="150"/>
      <c r="AF464" s="150"/>
      <c r="AG464" s="150" t="s">
        <v>231</v>
      </c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0"/>
      <c r="AX464" s="150"/>
      <c r="AY464" s="150"/>
      <c r="AZ464" s="150"/>
      <c r="BA464" s="150"/>
      <c r="BB464" s="150"/>
      <c r="BC464" s="150"/>
      <c r="BD464" s="150"/>
      <c r="BE464" s="150"/>
      <c r="BF464" s="150"/>
      <c r="BG464" s="150"/>
      <c r="BH464" s="150"/>
    </row>
    <row r="465" spans="1:60" outlineLevel="2" x14ac:dyDescent="0.2">
      <c r="A465" s="157"/>
      <c r="B465" s="158"/>
      <c r="C465" s="189" t="s">
        <v>812</v>
      </c>
      <c r="D465" s="162"/>
      <c r="E465" s="163">
        <v>3</v>
      </c>
      <c r="F465" s="160"/>
      <c r="G465" s="160"/>
      <c r="H465" s="160"/>
      <c r="I465" s="160"/>
      <c r="J465" s="160"/>
      <c r="K465" s="160"/>
      <c r="L465" s="160"/>
      <c r="M465" s="160"/>
      <c r="N465" s="159"/>
      <c r="O465" s="159"/>
      <c r="P465" s="159"/>
      <c r="Q465" s="159"/>
      <c r="R465" s="160"/>
      <c r="S465" s="160"/>
      <c r="T465" s="160"/>
      <c r="U465" s="160"/>
      <c r="V465" s="160"/>
      <c r="W465" s="160"/>
      <c r="X465" s="160"/>
      <c r="Y465" s="160"/>
      <c r="Z465" s="150"/>
      <c r="AA465" s="150"/>
      <c r="AB465" s="150"/>
      <c r="AC465" s="150"/>
      <c r="AD465" s="150"/>
      <c r="AE465" s="150"/>
      <c r="AF465" s="150"/>
      <c r="AG465" s="150" t="s">
        <v>171</v>
      </c>
      <c r="AH465" s="150">
        <v>0</v>
      </c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0"/>
      <c r="AX465" s="150"/>
      <c r="AY465" s="150"/>
      <c r="AZ465" s="150"/>
      <c r="BA465" s="150"/>
      <c r="BB465" s="150"/>
      <c r="BC465" s="150"/>
      <c r="BD465" s="150"/>
      <c r="BE465" s="150"/>
      <c r="BF465" s="150"/>
      <c r="BG465" s="150"/>
      <c r="BH465" s="150"/>
    </row>
    <row r="466" spans="1:60" outlineLevel="3" x14ac:dyDescent="0.2">
      <c r="A466" s="157"/>
      <c r="B466" s="158"/>
      <c r="C466" s="189" t="s">
        <v>813</v>
      </c>
      <c r="D466" s="162"/>
      <c r="E466" s="163">
        <v>2</v>
      </c>
      <c r="F466" s="160"/>
      <c r="G466" s="160"/>
      <c r="H466" s="160"/>
      <c r="I466" s="160"/>
      <c r="J466" s="160"/>
      <c r="K466" s="160"/>
      <c r="L466" s="160"/>
      <c r="M466" s="160"/>
      <c r="N466" s="159"/>
      <c r="O466" s="159"/>
      <c r="P466" s="159"/>
      <c r="Q466" s="159"/>
      <c r="R466" s="160"/>
      <c r="S466" s="160"/>
      <c r="T466" s="160"/>
      <c r="U466" s="160"/>
      <c r="V466" s="160"/>
      <c r="W466" s="160"/>
      <c r="X466" s="160"/>
      <c r="Y466" s="160"/>
      <c r="Z466" s="150"/>
      <c r="AA466" s="150"/>
      <c r="AB466" s="150"/>
      <c r="AC466" s="150"/>
      <c r="AD466" s="150"/>
      <c r="AE466" s="150"/>
      <c r="AF466" s="150"/>
      <c r="AG466" s="150" t="s">
        <v>171</v>
      </c>
      <c r="AH466" s="150">
        <v>0</v>
      </c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0"/>
      <c r="AX466" s="150"/>
      <c r="AY466" s="150"/>
      <c r="AZ466" s="150"/>
      <c r="BA466" s="150"/>
      <c r="BB466" s="150"/>
      <c r="BC466" s="150"/>
      <c r="BD466" s="150"/>
      <c r="BE466" s="150"/>
      <c r="BF466" s="150"/>
      <c r="BG466" s="150"/>
      <c r="BH466" s="150"/>
    </row>
    <row r="467" spans="1:60" outlineLevel="3" x14ac:dyDescent="0.2">
      <c r="A467" s="157"/>
      <c r="B467" s="158"/>
      <c r="C467" s="189" t="s">
        <v>814</v>
      </c>
      <c r="D467" s="162"/>
      <c r="E467" s="163">
        <v>2</v>
      </c>
      <c r="F467" s="160"/>
      <c r="G467" s="160"/>
      <c r="H467" s="160"/>
      <c r="I467" s="160"/>
      <c r="J467" s="160"/>
      <c r="K467" s="160"/>
      <c r="L467" s="160"/>
      <c r="M467" s="160"/>
      <c r="N467" s="159"/>
      <c r="O467" s="159"/>
      <c r="P467" s="159"/>
      <c r="Q467" s="159"/>
      <c r="R467" s="160"/>
      <c r="S467" s="160"/>
      <c r="T467" s="160"/>
      <c r="U467" s="160"/>
      <c r="V467" s="160"/>
      <c r="W467" s="160"/>
      <c r="X467" s="160"/>
      <c r="Y467" s="160"/>
      <c r="Z467" s="150"/>
      <c r="AA467" s="150"/>
      <c r="AB467" s="150"/>
      <c r="AC467" s="150"/>
      <c r="AD467" s="150"/>
      <c r="AE467" s="150"/>
      <c r="AF467" s="150"/>
      <c r="AG467" s="150" t="s">
        <v>171</v>
      </c>
      <c r="AH467" s="150">
        <v>0</v>
      </c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0"/>
      <c r="AX467" s="150"/>
      <c r="AY467" s="150"/>
      <c r="AZ467" s="150"/>
      <c r="BA467" s="150"/>
      <c r="BB467" s="150"/>
      <c r="BC467" s="150"/>
      <c r="BD467" s="150"/>
      <c r="BE467" s="150"/>
      <c r="BF467" s="150"/>
      <c r="BG467" s="150"/>
      <c r="BH467" s="150"/>
    </row>
    <row r="468" spans="1:60" outlineLevel="1" x14ac:dyDescent="0.2">
      <c r="A468" s="173">
        <v>175</v>
      </c>
      <c r="B468" s="174" t="s">
        <v>815</v>
      </c>
      <c r="C468" s="188" t="s">
        <v>816</v>
      </c>
      <c r="D468" s="175" t="s">
        <v>229</v>
      </c>
      <c r="E468" s="176">
        <v>7</v>
      </c>
      <c r="F468" s="177"/>
      <c r="G468" s="178">
        <f>ROUND(E468*F468,2)</f>
        <v>0</v>
      </c>
      <c r="H468" s="161"/>
      <c r="I468" s="160">
        <f>ROUND(E468*H468,2)</f>
        <v>0</v>
      </c>
      <c r="J468" s="161"/>
      <c r="K468" s="160">
        <f>ROUND(E468*J468,2)</f>
        <v>0</v>
      </c>
      <c r="L468" s="160">
        <v>21</v>
      </c>
      <c r="M468" s="160">
        <f>G468*(1+L468/100)</f>
        <v>0</v>
      </c>
      <c r="N468" s="159">
        <v>2.0799999999999998E-3</v>
      </c>
      <c r="O468" s="159">
        <f>ROUND(E468*N468,2)</f>
        <v>0.01</v>
      </c>
      <c r="P468" s="159">
        <v>0</v>
      </c>
      <c r="Q468" s="159">
        <f>ROUND(E468*P468,2)</f>
        <v>0</v>
      </c>
      <c r="R468" s="160" t="s">
        <v>235</v>
      </c>
      <c r="S468" s="160" t="s">
        <v>148</v>
      </c>
      <c r="T468" s="160" t="s">
        <v>148</v>
      </c>
      <c r="U468" s="160">
        <v>0</v>
      </c>
      <c r="V468" s="160">
        <f>ROUND(E468*U468,2)</f>
        <v>0</v>
      </c>
      <c r="W468" s="160"/>
      <c r="X468" s="160" t="s">
        <v>230</v>
      </c>
      <c r="Y468" s="160" t="s">
        <v>151</v>
      </c>
      <c r="Z468" s="150"/>
      <c r="AA468" s="150"/>
      <c r="AB468" s="150"/>
      <c r="AC468" s="150"/>
      <c r="AD468" s="150"/>
      <c r="AE468" s="150"/>
      <c r="AF468" s="150"/>
      <c r="AG468" s="150" t="s">
        <v>231</v>
      </c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0"/>
      <c r="AX468" s="150"/>
      <c r="AY468" s="150"/>
      <c r="AZ468" s="150"/>
      <c r="BA468" s="150"/>
      <c r="BB468" s="150"/>
      <c r="BC468" s="150"/>
      <c r="BD468" s="150"/>
      <c r="BE468" s="150"/>
      <c r="BF468" s="150"/>
      <c r="BG468" s="150"/>
      <c r="BH468" s="150"/>
    </row>
    <row r="469" spans="1:60" outlineLevel="2" x14ac:dyDescent="0.2">
      <c r="A469" s="157"/>
      <c r="B469" s="158"/>
      <c r="C469" s="189" t="s">
        <v>817</v>
      </c>
      <c r="D469" s="162"/>
      <c r="E469" s="163">
        <v>4</v>
      </c>
      <c r="F469" s="160"/>
      <c r="G469" s="160"/>
      <c r="H469" s="160"/>
      <c r="I469" s="160"/>
      <c r="J469" s="160"/>
      <c r="K469" s="160"/>
      <c r="L469" s="160"/>
      <c r="M469" s="160"/>
      <c r="N469" s="159"/>
      <c r="O469" s="159"/>
      <c r="P469" s="159"/>
      <c r="Q469" s="159"/>
      <c r="R469" s="160"/>
      <c r="S469" s="160"/>
      <c r="T469" s="160"/>
      <c r="U469" s="160"/>
      <c r="V469" s="160"/>
      <c r="W469" s="160"/>
      <c r="X469" s="160"/>
      <c r="Y469" s="160"/>
      <c r="Z469" s="150"/>
      <c r="AA469" s="150"/>
      <c r="AB469" s="150"/>
      <c r="AC469" s="150"/>
      <c r="AD469" s="150"/>
      <c r="AE469" s="150"/>
      <c r="AF469" s="150"/>
      <c r="AG469" s="150" t="s">
        <v>171</v>
      </c>
      <c r="AH469" s="150">
        <v>0</v>
      </c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0"/>
      <c r="AX469" s="150"/>
      <c r="AY469" s="150"/>
      <c r="AZ469" s="150"/>
      <c r="BA469" s="150"/>
      <c r="BB469" s="150"/>
      <c r="BC469" s="150"/>
      <c r="BD469" s="150"/>
      <c r="BE469" s="150"/>
      <c r="BF469" s="150"/>
      <c r="BG469" s="150"/>
      <c r="BH469" s="150"/>
    </row>
    <row r="470" spans="1:60" outlineLevel="3" x14ac:dyDescent="0.2">
      <c r="A470" s="157"/>
      <c r="B470" s="158"/>
      <c r="C470" s="189" t="s">
        <v>818</v>
      </c>
      <c r="D470" s="162"/>
      <c r="E470" s="163">
        <v>3</v>
      </c>
      <c r="F470" s="160"/>
      <c r="G470" s="160"/>
      <c r="H470" s="160"/>
      <c r="I470" s="160"/>
      <c r="J470" s="160"/>
      <c r="K470" s="160"/>
      <c r="L470" s="160"/>
      <c r="M470" s="160"/>
      <c r="N470" s="159"/>
      <c r="O470" s="159"/>
      <c r="P470" s="159"/>
      <c r="Q470" s="159"/>
      <c r="R470" s="160"/>
      <c r="S470" s="160"/>
      <c r="T470" s="160"/>
      <c r="U470" s="160"/>
      <c r="V470" s="160"/>
      <c r="W470" s="160"/>
      <c r="X470" s="160"/>
      <c r="Y470" s="160"/>
      <c r="Z470" s="150"/>
      <c r="AA470" s="150"/>
      <c r="AB470" s="150"/>
      <c r="AC470" s="150"/>
      <c r="AD470" s="150"/>
      <c r="AE470" s="150"/>
      <c r="AF470" s="150"/>
      <c r="AG470" s="150" t="s">
        <v>171</v>
      </c>
      <c r="AH470" s="150">
        <v>0</v>
      </c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0"/>
      <c r="AX470" s="150"/>
      <c r="AY470" s="150"/>
      <c r="AZ470" s="150"/>
      <c r="BA470" s="150"/>
      <c r="BB470" s="150"/>
      <c r="BC470" s="150"/>
      <c r="BD470" s="150"/>
      <c r="BE470" s="150"/>
      <c r="BF470" s="150"/>
      <c r="BG470" s="150"/>
      <c r="BH470" s="150"/>
    </row>
    <row r="471" spans="1:60" outlineLevel="1" x14ac:dyDescent="0.2">
      <c r="A471" s="173">
        <v>176</v>
      </c>
      <c r="B471" s="174" t="s">
        <v>819</v>
      </c>
      <c r="C471" s="188" t="s">
        <v>820</v>
      </c>
      <c r="D471" s="175" t="s">
        <v>229</v>
      </c>
      <c r="E471" s="176">
        <v>12</v>
      </c>
      <c r="F471" s="177"/>
      <c r="G471" s="178">
        <f>ROUND(E471*F471,2)</f>
        <v>0</v>
      </c>
      <c r="H471" s="161"/>
      <c r="I471" s="160">
        <f>ROUND(E471*H471,2)</f>
        <v>0</v>
      </c>
      <c r="J471" s="161"/>
      <c r="K471" s="160">
        <f>ROUND(E471*J471,2)</f>
        <v>0</v>
      </c>
      <c r="L471" s="160">
        <v>21</v>
      </c>
      <c r="M471" s="160">
        <f>G471*(1+L471/100)</f>
        <v>0</v>
      </c>
      <c r="N471" s="159">
        <v>2.3E-3</v>
      </c>
      <c r="O471" s="159">
        <f>ROUND(E471*N471,2)</f>
        <v>0.03</v>
      </c>
      <c r="P471" s="159">
        <v>0</v>
      </c>
      <c r="Q471" s="159">
        <f>ROUND(E471*P471,2)</f>
        <v>0</v>
      </c>
      <c r="R471" s="160" t="s">
        <v>235</v>
      </c>
      <c r="S471" s="160" t="s">
        <v>148</v>
      </c>
      <c r="T471" s="160" t="s">
        <v>148</v>
      </c>
      <c r="U471" s="160">
        <v>0</v>
      </c>
      <c r="V471" s="160">
        <f>ROUND(E471*U471,2)</f>
        <v>0</v>
      </c>
      <c r="W471" s="160"/>
      <c r="X471" s="160" t="s">
        <v>230</v>
      </c>
      <c r="Y471" s="160" t="s">
        <v>151</v>
      </c>
      <c r="Z471" s="150"/>
      <c r="AA471" s="150"/>
      <c r="AB471" s="150"/>
      <c r="AC471" s="150"/>
      <c r="AD471" s="150"/>
      <c r="AE471" s="150"/>
      <c r="AF471" s="150"/>
      <c r="AG471" s="150" t="s">
        <v>231</v>
      </c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</row>
    <row r="472" spans="1:60" outlineLevel="2" x14ac:dyDescent="0.2">
      <c r="A472" s="157"/>
      <c r="B472" s="158"/>
      <c r="C472" s="189" t="s">
        <v>821</v>
      </c>
      <c r="D472" s="162"/>
      <c r="E472" s="163">
        <v>12</v>
      </c>
      <c r="F472" s="160"/>
      <c r="G472" s="160"/>
      <c r="H472" s="160"/>
      <c r="I472" s="160"/>
      <c r="J472" s="160"/>
      <c r="K472" s="160"/>
      <c r="L472" s="160"/>
      <c r="M472" s="160"/>
      <c r="N472" s="159"/>
      <c r="O472" s="159"/>
      <c r="P472" s="159"/>
      <c r="Q472" s="159"/>
      <c r="R472" s="160"/>
      <c r="S472" s="160"/>
      <c r="T472" s="160"/>
      <c r="U472" s="160"/>
      <c r="V472" s="160"/>
      <c r="W472" s="160"/>
      <c r="X472" s="160"/>
      <c r="Y472" s="160"/>
      <c r="Z472" s="150"/>
      <c r="AA472" s="150"/>
      <c r="AB472" s="150"/>
      <c r="AC472" s="150"/>
      <c r="AD472" s="150"/>
      <c r="AE472" s="150"/>
      <c r="AF472" s="150"/>
      <c r="AG472" s="150" t="s">
        <v>171</v>
      </c>
      <c r="AH472" s="150">
        <v>0</v>
      </c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0"/>
      <c r="AX472" s="150"/>
      <c r="AY472" s="150"/>
      <c r="AZ472" s="150"/>
      <c r="BA472" s="150"/>
      <c r="BB472" s="150"/>
      <c r="BC472" s="150"/>
      <c r="BD472" s="150"/>
      <c r="BE472" s="150"/>
      <c r="BF472" s="150"/>
      <c r="BG472" s="150"/>
      <c r="BH472" s="150"/>
    </row>
    <row r="473" spans="1:60" outlineLevel="1" x14ac:dyDescent="0.2">
      <c r="A473" s="173">
        <v>177</v>
      </c>
      <c r="B473" s="174" t="s">
        <v>822</v>
      </c>
      <c r="C473" s="188" t="s">
        <v>823</v>
      </c>
      <c r="D473" s="175" t="s">
        <v>229</v>
      </c>
      <c r="E473" s="176">
        <v>1</v>
      </c>
      <c r="F473" s="177"/>
      <c r="G473" s="178">
        <f>ROUND(E473*F473,2)</f>
        <v>0</v>
      </c>
      <c r="H473" s="161"/>
      <c r="I473" s="160">
        <f>ROUND(E473*H473,2)</f>
        <v>0</v>
      </c>
      <c r="J473" s="161"/>
      <c r="K473" s="160">
        <f>ROUND(E473*J473,2)</f>
        <v>0</v>
      </c>
      <c r="L473" s="160">
        <v>21</v>
      </c>
      <c r="M473" s="160">
        <f>G473*(1+L473/100)</f>
        <v>0</v>
      </c>
      <c r="N473" s="159">
        <v>3.5E-4</v>
      </c>
      <c r="O473" s="159">
        <f>ROUND(E473*N473,2)</f>
        <v>0</v>
      </c>
      <c r="P473" s="159">
        <v>0</v>
      </c>
      <c r="Q473" s="159">
        <f>ROUND(E473*P473,2)</f>
        <v>0</v>
      </c>
      <c r="R473" s="160" t="s">
        <v>235</v>
      </c>
      <c r="S473" s="160" t="s">
        <v>148</v>
      </c>
      <c r="T473" s="160" t="s">
        <v>148</v>
      </c>
      <c r="U473" s="160">
        <v>0</v>
      </c>
      <c r="V473" s="160">
        <f>ROUND(E473*U473,2)</f>
        <v>0</v>
      </c>
      <c r="W473" s="160"/>
      <c r="X473" s="160" t="s">
        <v>230</v>
      </c>
      <c r="Y473" s="160" t="s">
        <v>151</v>
      </c>
      <c r="Z473" s="150"/>
      <c r="AA473" s="150"/>
      <c r="AB473" s="150"/>
      <c r="AC473" s="150"/>
      <c r="AD473" s="150"/>
      <c r="AE473" s="150"/>
      <c r="AF473" s="150"/>
      <c r="AG473" s="150" t="s">
        <v>231</v>
      </c>
      <c r="AH473" s="150"/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0"/>
      <c r="AW473" s="150"/>
      <c r="AX473" s="150"/>
      <c r="AY473" s="150"/>
      <c r="AZ473" s="150"/>
      <c r="BA473" s="150"/>
      <c r="BB473" s="150"/>
      <c r="BC473" s="150"/>
      <c r="BD473" s="150"/>
      <c r="BE473" s="150"/>
      <c r="BF473" s="150"/>
      <c r="BG473" s="150"/>
      <c r="BH473" s="150"/>
    </row>
    <row r="474" spans="1:60" outlineLevel="2" x14ac:dyDescent="0.2">
      <c r="A474" s="157"/>
      <c r="B474" s="158"/>
      <c r="C474" s="189" t="s">
        <v>824</v>
      </c>
      <c r="D474" s="162"/>
      <c r="E474" s="163">
        <v>1</v>
      </c>
      <c r="F474" s="160"/>
      <c r="G474" s="160"/>
      <c r="H474" s="160"/>
      <c r="I474" s="160"/>
      <c r="J474" s="160"/>
      <c r="K474" s="160"/>
      <c r="L474" s="160"/>
      <c r="M474" s="160"/>
      <c r="N474" s="159"/>
      <c r="O474" s="159"/>
      <c r="P474" s="159"/>
      <c r="Q474" s="159"/>
      <c r="R474" s="160"/>
      <c r="S474" s="160"/>
      <c r="T474" s="160"/>
      <c r="U474" s="160"/>
      <c r="V474" s="160"/>
      <c r="W474" s="160"/>
      <c r="X474" s="160"/>
      <c r="Y474" s="160"/>
      <c r="Z474" s="150"/>
      <c r="AA474" s="150"/>
      <c r="AB474" s="150"/>
      <c r="AC474" s="150"/>
      <c r="AD474" s="150"/>
      <c r="AE474" s="150"/>
      <c r="AF474" s="150"/>
      <c r="AG474" s="150" t="s">
        <v>171</v>
      </c>
      <c r="AH474" s="150">
        <v>0</v>
      </c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/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</row>
    <row r="475" spans="1:60" outlineLevel="1" x14ac:dyDescent="0.2">
      <c r="A475" s="173">
        <v>178</v>
      </c>
      <c r="B475" s="174" t="s">
        <v>825</v>
      </c>
      <c r="C475" s="188" t="s">
        <v>826</v>
      </c>
      <c r="D475" s="175" t="s">
        <v>229</v>
      </c>
      <c r="E475" s="176">
        <v>1</v>
      </c>
      <c r="F475" s="177"/>
      <c r="G475" s="178">
        <f>ROUND(E475*F475,2)</f>
        <v>0</v>
      </c>
      <c r="H475" s="161"/>
      <c r="I475" s="160">
        <f>ROUND(E475*H475,2)</f>
        <v>0</v>
      </c>
      <c r="J475" s="161"/>
      <c r="K475" s="160">
        <f>ROUND(E475*J475,2)</f>
        <v>0</v>
      </c>
      <c r="L475" s="160">
        <v>21</v>
      </c>
      <c r="M475" s="160">
        <f>G475*(1+L475/100)</f>
        <v>0</v>
      </c>
      <c r="N475" s="159">
        <v>5.8E-4</v>
      </c>
      <c r="O475" s="159">
        <f>ROUND(E475*N475,2)</f>
        <v>0</v>
      </c>
      <c r="P475" s="159">
        <v>0</v>
      </c>
      <c r="Q475" s="159">
        <f>ROUND(E475*P475,2)</f>
        <v>0</v>
      </c>
      <c r="R475" s="160" t="s">
        <v>235</v>
      </c>
      <c r="S475" s="160" t="s">
        <v>148</v>
      </c>
      <c r="T475" s="160" t="s">
        <v>148</v>
      </c>
      <c r="U475" s="160">
        <v>0</v>
      </c>
      <c r="V475" s="160">
        <f>ROUND(E475*U475,2)</f>
        <v>0</v>
      </c>
      <c r="W475" s="160"/>
      <c r="X475" s="160" t="s">
        <v>230</v>
      </c>
      <c r="Y475" s="160" t="s">
        <v>151</v>
      </c>
      <c r="Z475" s="150"/>
      <c r="AA475" s="150"/>
      <c r="AB475" s="150"/>
      <c r="AC475" s="150"/>
      <c r="AD475" s="150"/>
      <c r="AE475" s="150"/>
      <c r="AF475" s="150"/>
      <c r="AG475" s="150" t="s">
        <v>231</v>
      </c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0"/>
      <c r="AX475" s="150"/>
      <c r="AY475" s="150"/>
      <c r="AZ475" s="150"/>
      <c r="BA475" s="150"/>
      <c r="BB475" s="150"/>
      <c r="BC475" s="150"/>
      <c r="BD475" s="150"/>
      <c r="BE475" s="150"/>
      <c r="BF475" s="150"/>
      <c r="BG475" s="150"/>
      <c r="BH475" s="150"/>
    </row>
    <row r="476" spans="1:60" outlineLevel="2" x14ac:dyDescent="0.2">
      <c r="A476" s="157"/>
      <c r="B476" s="158"/>
      <c r="C476" s="189" t="s">
        <v>827</v>
      </c>
      <c r="D476" s="162"/>
      <c r="E476" s="163">
        <v>1</v>
      </c>
      <c r="F476" s="160"/>
      <c r="G476" s="160"/>
      <c r="H476" s="160"/>
      <c r="I476" s="160"/>
      <c r="J476" s="160"/>
      <c r="K476" s="160"/>
      <c r="L476" s="160"/>
      <c r="M476" s="160"/>
      <c r="N476" s="159"/>
      <c r="O476" s="159"/>
      <c r="P476" s="159"/>
      <c r="Q476" s="159"/>
      <c r="R476" s="160"/>
      <c r="S476" s="160"/>
      <c r="T476" s="160"/>
      <c r="U476" s="160"/>
      <c r="V476" s="160"/>
      <c r="W476" s="160"/>
      <c r="X476" s="160"/>
      <c r="Y476" s="160"/>
      <c r="Z476" s="150"/>
      <c r="AA476" s="150"/>
      <c r="AB476" s="150"/>
      <c r="AC476" s="150"/>
      <c r="AD476" s="150"/>
      <c r="AE476" s="150"/>
      <c r="AF476" s="150"/>
      <c r="AG476" s="150" t="s">
        <v>171</v>
      </c>
      <c r="AH476" s="150">
        <v>0</v>
      </c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0"/>
      <c r="AX476" s="150"/>
      <c r="AY476" s="150"/>
      <c r="AZ476" s="150"/>
      <c r="BA476" s="150"/>
      <c r="BB476" s="150"/>
      <c r="BC476" s="150"/>
      <c r="BD476" s="150"/>
      <c r="BE476" s="150"/>
      <c r="BF476" s="150"/>
      <c r="BG476" s="150"/>
      <c r="BH476" s="150"/>
    </row>
    <row r="477" spans="1:60" outlineLevel="1" x14ac:dyDescent="0.2">
      <c r="A477" s="173">
        <v>179</v>
      </c>
      <c r="B477" s="174" t="s">
        <v>828</v>
      </c>
      <c r="C477" s="188" t="s">
        <v>829</v>
      </c>
      <c r="D477" s="175" t="s">
        <v>229</v>
      </c>
      <c r="E477" s="176">
        <v>1</v>
      </c>
      <c r="F477" s="177"/>
      <c r="G477" s="178">
        <f>ROUND(E477*F477,2)</f>
        <v>0</v>
      </c>
      <c r="H477" s="161"/>
      <c r="I477" s="160">
        <f>ROUND(E477*H477,2)</f>
        <v>0</v>
      </c>
      <c r="J477" s="161"/>
      <c r="K477" s="160">
        <f>ROUND(E477*J477,2)</f>
        <v>0</v>
      </c>
      <c r="L477" s="160">
        <v>21</v>
      </c>
      <c r="M477" s="160">
        <f>G477*(1+L477/100)</f>
        <v>0</v>
      </c>
      <c r="N477" s="159">
        <v>7.6999999999999996E-4</v>
      </c>
      <c r="O477" s="159">
        <f>ROUND(E477*N477,2)</f>
        <v>0</v>
      </c>
      <c r="P477" s="159">
        <v>0</v>
      </c>
      <c r="Q477" s="159">
        <f>ROUND(E477*P477,2)</f>
        <v>0</v>
      </c>
      <c r="R477" s="160" t="s">
        <v>235</v>
      </c>
      <c r="S477" s="160" t="s">
        <v>148</v>
      </c>
      <c r="T477" s="160" t="s">
        <v>148</v>
      </c>
      <c r="U477" s="160">
        <v>0</v>
      </c>
      <c r="V477" s="160">
        <f>ROUND(E477*U477,2)</f>
        <v>0</v>
      </c>
      <c r="W477" s="160"/>
      <c r="X477" s="160" t="s">
        <v>230</v>
      </c>
      <c r="Y477" s="160" t="s">
        <v>151</v>
      </c>
      <c r="Z477" s="150"/>
      <c r="AA477" s="150"/>
      <c r="AB477" s="150"/>
      <c r="AC477" s="150"/>
      <c r="AD477" s="150"/>
      <c r="AE477" s="150"/>
      <c r="AF477" s="150"/>
      <c r="AG477" s="150" t="s">
        <v>231</v>
      </c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0"/>
      <c r="AX477" s="150"/>
      <c r="AY477" s="150"/>
      <c r="AZ477" s="150"/>
      <c r="BA477" s="150"/>
      <c r="BB477" s="150"/>
      <c r="BC477" s="150"/>
      <c r="BD477" s="150"/>
      <c r="BE477" s="150"/>
      <c r="BF477" s="150"/>
      <c r="BG477" s="150"/>
      <c r="BH477" s="150"/>
    </row>
    <row r="478" spans="1:60" outlineLevel="2" x14ac:dyDescent="0.2">
      <c r="A478" s="157"/>
      <c r="B478" s="158"/>
      <c r="C478" s="189" t="s">
        <v>793</v>
      </c>
      <c r="D478" s="162"/>
      <c r="E478" s="163">
        <v>1</v>
      </c>
      <c r="F478" s="160"/>
      <c r="G478" s="160"/>
      <c r="H478" s="160"/>
      <c r="I478" s="160"/>
      <c r="J478" s="160"/>
      <c r="K478" s="160"/>
      <c r="L478" s="160"/>
      <c r="M478" s="160"/>
      <c r="N478" s="159"/>
      <c r="O478" s="159"/>
      <c r="P478" s="159"/>
      <c r="Q478" s="159"/>
      <c r="R478" s="160"/>
      <c r="S478" s="160"/>
      <c r="T478" s="160"/>
      <c r="U478" s="160"/>
      <c r="V478" s="160"/>
      <c r="W478" s="160"/>
      <c r="X478" s="160"/>
      <c r="Y478" s="160"/>
      <c r="Z478" s="150"/>
      <c r="AA478" s="150"/>
      <c r="AB478" s="150"/>
      <c r="AC478" s="150"/>
      <c r="AD478" s="150"/>
      <c r="AE478" s="150"/>
      <c r="AF478" s="150"/>
      <c r="AG478" s="150" t="s">
        <v>171</v>
      </c>
      <c r="AH478" s="150">
        <v>0</v>
      </c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0"/>
      <c r="AX478" s="150"/>
      <c r="AY478" s="150"/>
      <c r="AZ478" s="150"/>
      <c r="BA478" s="150"/>
      <c r="BB478" s="150"/>
      <c r="BC478" s="150"/>
      <c r="BD478" s="150"/>
      <c r="BE478" s="150"/>
      <c r="BF478" s="150"/>
      <c r="BG478" s="150"/>
      <c r="BH478" s="150"/>
    </row>
    <row r="479" spans="1:60" outlineLevel="1" x14ac:dyDescent="0.2">
      <c r="A479" s="173">
        <v>180</v>
      </c>
      <c r="B479" s="174" t="s">
        <v>830</v>
      </c>
      <c r="C479" s="188" t="s">
        <v>831</v>
      </c>
      <c r="D479" s="175" t="s">
        <v>229</v>
      </c>
      <c r="E479" s="176">
        <v>3</v>
      </c>
      <c r="F479" s="177"/>
      <c r="G479" s="178">
        <f>ROUND(E479*F479,2)</f>
        <v>0</v>
      </c>
      <c r="H479" s="161"/>
      <c r="I479" s="160">
        <f>ROUND(E479*H479,2)</f>
        <v>0</v>
      </c>
      <c r="J479" s="161"/>
      <c r="K479" s="160">
        <f>ROUND(E479*J479,2)</f>
        <v>0</v>
      </c>
      <c r="L479" s="160">
        <v>21</v>
      </c>
      <c r="M479" s="160">
        <f>G479*(1+L479/100)</f>
        <v>0</v>
      </c>
      <c r="N479" s="159">
        <v>1.1999999999999999E-3</v>
      </c>
      <c r="O479" s="159">
        <f>ROUND(E479*N479,2)</f>
        <v>0</v>
      </c>
      <c r="P479" s="159">
        <v>0</v>
      </c>
      <c r="Q479" s="159">
        <f>ROUND(E479*P479,2)</f>
        <v>0</v>
      </c>
      <c r="R479" s="160" t="s">
        <v>235</v>
      </c>
      <c r="S479" s="160" t="s">
        <v>148</v>
      </c>
      <c r="T479" s="160" t="s">
        <v>148</v>
      </c>
      <c r="U479" s="160">
        <v>0</v>
      </c>
      <c r="V479" s="160">
        <f>ROUND(E479*U479,2)</f>
        <v>0</v>
      </c>
      <c r="W479" s="160"/>
      <c r="X479" s="160" t="s">
        <v>230</v>
      </c>
      <c r="Y479" s="160" t="s">
        <v>151</v>
      </c>
      <c r="Z479" s="150"/>
      <c r="AA479" s="150"/>
      <c r="AB479" s="150"/>
      <c r="AC479" s="150"/>
      <c r="AD479" s="150"/>
      <c r="AE479" s="150"/>
      <c r="AF479" s="150"/>
      <c r="AG479" s="150" t="s">
        <v>231</v>
      </c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0"/>
      <c r="AX479" s="150"/>
      <c r="AY479" s="150"/>
      <c r="AZ479" s="150"/>
      <c r="BA479" s="150"/>
      <c r="BB479" s="150"/>
      <c r="BC479" s="150"/>
      <c r="BD479" s="150"/>
      <c r="BE479" s="150"/>
      <c r="BF479" s="150"/>
      <c r="BG479" s="150"/>
      <c r="BH479" s="150"/>
    </row>
    <row r="480" spans="1:60" outlineLevel="2" x14ac:dyDescent="0.2">
      <c r="A480" s="157"/>
      <c r="B480" s="158"/>
      <c r="C480" s="189" t="s">
        <v>796</v>
      </c>
      <c r="D480" s="162"/>
      <c r="E480" s="163">
        <v>3</v>
      </c>
      <c r="F480" s="160"/>
      <c r="G480" s="160"/>
      <c r="H480" s="160"/>
      <c r="I480" s="160"/>
      <c r="J480" s="160"/>
      <c r="K480" s="160"/>
      <c r="L480" s="160"/>
      <c r="M480" s="160"/>
      <c r="N480" s="159"/>
      <c r="O480" s="159"/>
      <c r="P480" s="159"/>
      <c r="Q480" s="159"/>
      <c r="R480" s="160"/>
      <c r="S480" s="160"/>
      <c r="T480" s="160"/>
      <c r="U480" s="160"/>
      <c r="V480" s="160"/>
      <c r="W480" s="160"/>
      <c r="X480" s="160"/>
      <c r="Y480" s="160"/>
      <c r="Z480" s="150"/>
      <c r="AA480" s="150"/>
      <c r="AB480" s="150"/>
      <c r="AC480" s="150"/>
      <c r="AD480" s="150"/>
      <c r="AE480" s="150"/>
      <c r="AF480" s="150"/>
      <c r="AG480" s="150" t="s">
        <v>171</v>
      </c>
      <c r="AH480" s="150">
        <v>0</v>
      </c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0"/>
      <c r="AX480" s="150"/>
      <c r="AY480" s="150"/>
      <c r="AZ480" s="150"/>
      <c r="BA480" s="150"/>
      <c r="BB480" s="150"/>
      <c r="BC480" s="150"/>
      <c r="BD480" s="150"/>
      <c r="BE480" s="150"/>
      <c r="BF480" s="150"/>
      <c r="BG480" s="150"/>
      <c r="BH480" s="150"/>
    </row>
    <row r="481" spans="1:60" ht="33.75" outlineLevel="1" x14ac:dyDescent="0.2">
      <c r="A481" s="173">
        <v>181</v>
      </c>
      <c r="B481" s="174" t="s">
        <v>832</v>
      </c>
      <c r="C481" s="188" t="s">
        <v>833</v>
      </c>
      <c r="D481" s="175" t="s">
        <v>229</v>
      </c>
      <c r="E481" s="176">
        <v>3</v>
      </c>
      <c r="F481" s="177"/>
      <c r="G481" s="178">
        <f>ROUND(E481*F481,2)</f>
        <v>0</v>
      </c>
      <c r="H481" s="161"/>
      <c r="I481" s="160">
        <f>ROUND(E481*H481,2)</f>
        <v>0</v>
      </c>
      <c r="J481" s="161"/>
      <c r="K481" s="160">
        <f>ROUND(E481*J481,2)</f>
        <v>0</v>
      </c>
      <c r="L481" s="160">
        <v>21</v>
      </c>
      <c r="M481" s="160">
        <f>G481*(1+L481/100)</f>
        <v>0</v>
      </c>
      <c r="N481" s="159">
        <v>3.4000000000000002E-4</v>
      </c>
      <c r="O481" s="159">
        <f>ROUND(E481*N481,2)</f>
        <v>0</v>
      </c>
      <c r="P481" s="159">
        <v>0</v>
      </c>
      <c r="Q481" s="159">
        <f>ROUND(E481*P481,2)</f>
        <v>0</v>
      </c>
      <c r="R481" s="160" t="s">
        <v>235</v>
      </c>
      <c r="S481" s="160" t="s">
        <v>148</v>
      </c>
      <c r="T481" s="160" t="s">
        <v>148</v>
      </c>
      <c r="U481" s="160">
        <v>0</v>
      </c>
      <c r="V481" s="160">
        <f>ROUND(E481*U481,2)</f>
        <v>0</v>
      </c>
      <c r="W481" s="160"/>
      <c r="X481" s="160" t="s">
        <v>230</v>
      </c>
      <c r="Y481" s="160" t="s">
        <v>151</v>
      </c>
      <c r="Z481" s="150"/>
      <c r="AA481" s="150"/>
      <c r="AB481" s="150"/>
      <c r="AC481" s="150"/>
      <c r="AD481" s="150"/>
      <c r="AE481" s="150"/>
      <c r="AF481" s="150"/>
      <c r="AG481" s="150" t="s">
        <v>231</v>
      </c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0"/>
      <c r="AX481" s="150"/>
      <c r="AY481" s="150"/>
      <c r="AZ481" s="150"/>
      <c r="BA481" s="150"/>
      <c r="BB481" s="150"/>
      <c r="BC481" s="150"/>
      <c r="BD481" s="150"/>
      <c r="BE481" s="150"/>
      <c r="BF481" s="150"/>
      <c r="BG481" s="150"/>
      <c r="BH481" s="150"/>
    </row>
    <row r="482" spans="1:60" outlineLevel="2" x14ac:dyDescent="0.2">
      <c r="A482" s="157"/>
      <c r="B482" s="158"/>
      <c r="C482" s="189" t="s">
        <v>834</v>
      </c>
      <c r="D482" s="162"/>
      <c r="E482" s="163">
        <v>3</v>
      </c>
      <c r="F482" s="160"/>
      <c r="G482" s="160"/>
      <c r="H482" s="160"/>
      <c r="I482" s="160"/>
      <c r="J482" s="160"/>
      <c r="K482" s="160"/>
      <c r="L482" s="160"/>
      <c r="M482" s="160"/>
      <c r="N482" s="159"/>
      <c r="O482" s="159"/>
      <c r="P482" s="159"/>
      <c r="Q482" s="159"/>
      <c r="R482" s="160"/>
      <c r="S482" s="160"/>
      <c r="T482" s="160"/>
      <c r="U482" s="160"/>
      <c r="V482" s="160"/>
      <c r="W482" s="160"/>
      <c r="X482" s="160"/>
      <c r="Y482" s="160"/>
      <c r="Z482" s="150"/>
      <c r="AA482" s="150"/>
      <c r="AB482" s="150"/>
      <c r="AC482" s="150"/>
      <c r="AD482" s="150"/>
      <c r="AE482" s="150"/>
      <c r="AF482" s="150"/>
      <c r="AG482" s="150" t="s">
        <v>171</v>
      </c>
      <c r="AH482" s="150">
        <v>0</v>
      </c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0"/>
      <c r="AX482" s="150"/>
      <c r="AY482" s="150"/>
      <c r="AZ482" s="150"/>
      <c r="BA482" s="150"/>
      <c r="BB482" s="150"/>
      <c r="BC482" s="150"/>
      <c r="BD482" s="150"/>
      <c r="BE482" s="150"/>
      <c r="BF482" s="150"/>
      <c r="BG482" s="150"/>
      <c r="BH482" s="150"/>
    </row>
    <row r="483" spans="1:60" ht="33.75" outlineLevel="1" x14ac:dyDescent="0.2">
      <c r="A483" s="173">
        <v>182</v>
      </c>
      <c r="B483" s="174" t="s">
        <v>835</v>
      </c>
      <c r="C483" s="188" t="s">
        <v>836</v>
      </c>
      <c r="D483" s="175" t="s">
        <v>229</v>
      </c>
      <c r="E483" s="176">
        <v>1</v>
      </c>
      <c r="F483" s="177"/>
      <c r="G483" s="178">
        <f>ROUND(E483*F483,2)</f>
        <v>0</v>
      </c>
      <c r="H483" s="161"/>
      <c r="I483" s="160">
        <f>ROUND(E483*H483,2)</f>
        <v>0</v>
      </c>
      <c r="J483" s="161"/>
      <c r="K483" s="160">
        <f>ROUND(E483*J483,2)</f>
        <v>0</v>
      </c>
      <c r="L483" s="160">
        <v>21</v>
      </c>
      <c r="M483" s="160">
        <f>G483*(1+L483/100)</f>
        <v>0</v>
      </c>
      <c r="N483" s="159">
        <v>6.8000000000000005E-4</v>
      </c>
      <c r="O483" s="159">
        <f>ROUND(E483*N483,2)</f>
        <v>0</v>
      </c>
      <c r="P483" s="159">
        <v>0</v>
      </c>
      <c r="Q483" s="159">
        <f>ROUND(E483*P483,2)</f>
        <v>0</v>
      </c>
      <c r="R483" s="160" t="s">
        <v>235</v>
      </c>
      <c r="S483" s="160" t="s">
        <v>148</v>
      </c>
      <c r="T483" s="160" t="s">
        <v>148</v>
      </c>
      <c r="U483" s="160">
        <v>0</v>
      </c>
      <c r="V483" s="160">
        <f>ROUND(E483*U483,2)</f>
        <v>0</v>
      </c>
      <c r="W483" s="160"/>
      <c r="X483" s="160" t="s">
        <v>230</v>
      </c>
      <c r="Y483" s="160" t="s">
        <v>151</v>
      </c>
      <c r="Z483" s="150"/>
      <c r="AA483" s="150"/>
      <c r="AB483" s="150"/>
      <c r="AC483" s="150"/>
      <c r="AD483" s="150"/>
      <c r="AE483" s="150"/>
      <c r="AF483" s="150"/>
      <c r="AG483" s="150" t="s">
        <v>231</v>
      </c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0"/>
      <c r="AX483" s="150"/>
      <c r="AY483" s="150"/>
      <c r="AZ483" s="150"/>
      <c r="BA483" s="150"/>
      <c r="BB483" s="150"/>
      <c r="BC483" s="150"/>
      <c r="BD483" s="150"/>
      <c r="BE483" s="150"/>
      <c r="BF483" s="150"/>
      <c r="BG483" s="150"/>
      <c r="BH483" s="150"/>
    </row>
    <row r="484" spans="1:60" outlineLevel="2" x14ac:dyDescent="0.2">
      <c r="A484" s="157"/>
      <c r="B484" s="158"/>
      <c r="C484" s="189" t="s">
        <v>648</v>
      </c>
      <c r="D484" s="162"/>
      <c r="E484" s="163">
        <v>1</v>
      </c>
      <c r="F484" s="160"/>
      <c r="G484" s="160"/>
      <c r="H484" s="160"/>
      <c r="I484" s="160"/>
      <c r="J484" s="160"/>
      <c r="K484" s="160"/>
      <c r="L484" s="160"/>
      <c r="M484" s="160"/>
      <c r="N484" s="159"/>
      <c r="O484" s="159"/>
      <c r="P484" s="159"/>
      <c r="Q484" s="159"/>
      <c r="R484" s="160"/>
      <c r="S484" s="160"/>
      <c r="T484" s="160"/>
      <c r="U484" s="160"/>
      <c r="V484" s="160"/>
      <c r="W484" s="160"/>
      <c r="X484" s="160"/>
      <c r="Y484" s="160"/>
      <c r="Z484" s="150"/>
      <c r="AA484" s="150"/>
      <c r="AB484" s="150"/>
      <c r="AC484" s="150"/>
      <c r="AD484" s="150"/>
      <c r="AE484" s="150"/>
      <c r="AF484" s="150"/>
      <c r="AG484" s="150" t="s">
        <v>171</v>
      </c>
      <c r="AH484" s="150">
        <v>0</v>
      </c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50"/>
      <c r="AX484" s="150"/>
      <c r="AY484" s="150"/>
      <c r="AZ484" s="150"/>
      <c r="BA484" s="150"/>
      <c r="BB484" s="150"/>
      <c r="BC484" s="150"/>
      <c r="BD484" s="150"/>
      <c r="BE484" s="150"/>
      <c r="BF484" s="150"/>
      <c r="BG484" s="150"/>
      <c r="BH484" s="150"/>
    </row>
    <row r="485" spans="1:60" ht="22.5" outlineLevel="1" x14ac:dyDescent="0.2">
      <c r="A485" s="173">
        <v>183</v>
      </c>
      <c r="B485" s="174" t="s">
        <v>837</v>
      </c>
      <c r="C485" s="188" t="s">
        <v>838</v>
      </c>
      <c r="D485" s="175" t="s">
        <v>229</v>
      </c>
      <c r="E485" s="176">
        <v>3</v>
      </c>
      <c r="F485" s="177"/>
      <c r="G485" s="178">
        <f>ROUND(E485*F485,2)</f>
        <v>0</v>
      </c>
      <c r="H485" s="161"/>
      <c r="I485" s="160">
        <f>ROUND(E485*H485,2)</f>
        <v>0</v>
      </c>
      <c r="J485" s="161"/>
      <c r="K485" s="160">
        <f>ROUND(E485*J485,2)</f>
        <v>0</v>
      </c>
      <c r="L485" s="160">
        <v>21</v>
      </c>
      <c r="M485" s="160">
        <f>G485*(1+L485/100)</f>
        <v>0</v>
      </c>
      <c r="N485" s="159">
        <v>2.4000000000000001E-4</v>
      </c>
      <c r="O485" s="159">
        <f>ROUND(E485*N485,2)</f>
        <v>0</v>
      </c>
      <c r="P485" s="159">
        <v>0</v>
      </c>
      <c r="Q485" s="159">
        <f>ROUND(E485*P485,2)</f>
        <v>0</v>
      </c>
      <c r="R485" s="160" t="s">
        <v>235</v>
      </c>
      <c r="S485" s="160" t="s">
        <v>148</v>
      </c>
      <c r="T485" s="160" t="s">
        <v>148</v>
      </c>
      <c r="U485" s="160">
        <v>0</v>
      </c>
      <c r="V485" s="160">
        <f>ROUND(E485*U485,2)</f>
        <v>0</v>
      </c>
      <c r="W485" s="160"/>
      <c r="X485" s="160" t="s">
        <v>230</v>
      </c>
      <c r="Y485" s="160" t="s">
        <v>151</v>
      </c>
      <c r="Z485" s="150"/>
      <c r="AA485" s="150"/>
      <c r="AB485" s="150"/>
      <c r="AC485" s="150"/>
      <c r="AD485" s="150"/>
      <c r="AE485" s="150"/>
      <c r="AF485" s="150"/>
      <c r="AG485" s="150" t="s">
        <v>231</v>
      </c>
      <c r="AH485" s="150"/>
      <c r="AI485" s="150"/>
      <c r="AJ485" s="150"/>
      <c r="AK485" s="150"/>
      <c r="AL485" s="150"/>
      <c r="AM485" s="150"/>
      <c r="AN485" s="150"/>
      <c r="AO485" s="150"/>
      <c r="AP485" s="150"/>
      <c r="AQ485" s="150"/>
      <c r="AR485" s="150"/>
      <c r="AS485" s="150"/>
      <c r="AT485" s="150"/>
      <c r="AU485" s="150"/>
      <c r="AV485" s="150"/>
      <c r="AW485" s="150"/>
      <c r="AX485" s="150"/>
      <c r="AY485" s="150"/>
      <c r="AZ485" s="150"/>
      <c r="BA485" s="150"/>
      <c r="BB485" s="150"/>
      <c r="BC485" s="150"/>
      <c r="BD485" s="150"/>
      <c r="BE485" s="150"/>
      <c r="BF485" s="150"/>
      <c r="BG485" s="150"/>
      <c r="BH485" s="150"/>
    </row>
    <row r="486" spans="1:60" ht="22.5" outlineLevel="2" x14ac:dyDescent="0.2">
      <c r="A486" s="157"/>
      <c r="B486" s="158"/>
      <c r="C486" s="189" t="s">
        <v>839</v>
      </c>
      <c r="D486" s="162"/>
      <c r="E486" s="163">
        <v>3</v>
      </c>
      <c r="F486" s="160"/>
      <c r="G486" s="160"/>
      <c r="H486" s="160"/>
      <c r="I486" s="160"/>
      <c r="J486" s="160"/>
      <c r="K486" s="160"/>
      <c r="L486" s="160"/>
      <c r="M486" s="160"/>
      <c r="N486" s="159"/>
      <c r="O486" s="159"/>
      <c r="P486" s="159"/>
      <c r="Q486" s="159"/>
      <c r="R486" s="160"/>
      <c r="S486" s="160"/>
      <c r="T486" s="160"/>
      <c r="U486" s="160"/>
      <c r="V486" s="160"/>
      <c r="W486" s="160"/>
      <c r="X486" s="160"/>
      <c r="Y486" s="160"/>
      <c r="Z486" s="150"/>
      <c r="AA486" s="150"/>
      <c r="AB486" s="150"/>
      <c r="AC486" s="150"/>
      <c r="AD486" s="150"/>
      <c r="AE486" s="150"/>
      <c r="AF486" s="150"/>
      <c r="AG486" s="150" t="s">
        <v>171</v>
      </c>
      <c r="AH486" s="150">
        <v>0</v>
      </c>
      <c r="AI486" s="150"/>
      <c r="AJ486" s="150"/>
      <c r="AK486" s="150"/>
      <c r="AL486" s="150"/>
      <c r="AM486" s="150"/>
      <c r="AN486" s="150"/>
      <c r="AO486" s="150"/>
      <c r="AP486" s="150"/>
      <c r="AQ486" s="150"/>
      <c r="AR486" s="150"/>
      <c r="AS486" s="150"/>
      <c r="AT486" s="150"/>
      <c r="AU486" s="150"/>
      <c r="AV486" s="150"/>
      <c r="AW486" s="150"/>
      <c r="AX486" s="150"/>
      <c r="AY486" s="150"/>
      <c r="AZ486" s="150"/>
      <c r="BA486" s="150"/>
      <c r="BB486" s="150"/>
      <c r="BC486" s="150"/>
      <c r="BD486" s="150"/>
      <c r="BE486" s="150"/>
      <c r="BF486" s="150"/>
      <c r="BG486" s="150"/>
      <c r="BH486" s="150"/>
    </row>
    <row r="487" spans="1:60" ht="22.5" outlineLevel="1" x14ac:dyDescent="0.2">
      <c r="A487" s="173">
        <v>184</v>
      </c>
      <c r="B487" s="174" t="s">
        <v>840</v>
      </c>
      <c r="C487" s="188" t="s">
        <v>841</v>
      </c>
      <c r="D487" s="175" t="s">
        <v>229</v>
      </c>
      <c r="E487" s="176">
        <v>9</v>
      </c>
      <c r="F487" s="177"/>
      <c r="G487" s="178">
        <f>ROUND(E487*F487,2)</f>
        <v>0</v>
      </c>
      <c r="H487" s="161"/>
      <c r="I487" s="160">
        <f>ROUND(E487*H487,2)</f>
        <v>0</v>
      </c>
      <c r="J487" s="161"/>
      <c r="K487" s="160">
        <f>ROUND(E487*J487,2)</f>
        <v>0</v>
      </c>
      <c r="L487" s="160">
        <v>21</v>
      </c>
      <c r="M487" s="160">
        <f>G487*(1+L487/100)</f>
        <v>0</v>
      </c>
      <c r="N487" s="159">
        <v>1.0399999999999999E-3</v>
      </c>
      <c r="O487" s="159">
        <f>ROUND(E487*N487,2)</f>
        <v>0.01</v>
      </c>
      <c r="P487" s="159">
        <v>0</v>
      </c>
      <c r="Q487" s="159">
        <f>ROUND(E487*P487,2)</f>
        <v>0</v>
      </c>
      <c r="R487" s="160" t="s">
        <v>235</v>
      </c>
      <c r="S487" s="160" t="s">
        <v>148</v>
      </c>
      <c r="T487" s="160" t="s">
        <v>148</v>
      </c>
      <c r="U487" s="160">
        <v>0</v>
      </c>
      <c r="V487" s="160">
        <f>ROUND(E487*U487,2)</f>
        <v>0</v>
      </c>
      <c r="W487" s="160"/>
      <c r="X487" s="160" t="s">
        <v>230</v>
      </c>
      <c r="Y487" s="160" t="s">
        <v>151</v>
      </c>
      <c r="Z487" s="150"/>
      <c r="AA487" s="150"/>
      <c r="AB487" s="150"/>
      <c r="AC487" s="150"/>
      <c r="AD487" s="150"/>
      <c r="AE487" s="150"/>
      <c r="AF487" s="150"/>
      <c r="AG487" s="150" t="s">
        <v>231</v>
      </c>
      <c r="AH487" s="150"/>
      <c r="AI487" s="150"/>
      <c r="AJ487" s="150"/>
      <c r="AK487" s="150"/>
      <c r="AL487" s="150"/>
      <c r="AM487" s="150"/>
      <c r="AN487" s="150"/>
      <c r="AO487" s="150"/>
      <c r="AP487" s="150"/>
      <c r="AQ487" s="150"/>
      <c r="AR487" s="150"/>
      <c r="AS487" s="150"/>
      <c r="AT487" s="150"/>
      <c r="AU487" s="150"/>
      <c r="AV487" s="150"/>
      <c r="AW487" s="150"/>
      <c r="AX487" s="150"/>
      <c r="AY487" s="150"/>
      <c r="AZ487" s="150"/>
      <c r="BA487" s="150"/>
      <c r="BB487" s="150"/>
      <c r="BC487" s="150"/>
      <c r="BD487" s="150"/>
      <c r="BE487" s="150"/>
      <c r="BF487" s="150"/>
      <c r="BG487" s="150"/>
      <c r="BH487" s="150"/>
    </row>
    <row r="488" spans="1:60" outlineLevel="2" x14ac:dyDescent="0.2">
      <c r="A488" s="157"/>
      <c r="B488" s="158"/>
      <c r="C488" s="189" t="s">
        <v>842</v>
      </c>
      <c r="D488" s="162"/>
      <c r="E488" s="163">
        <v>9</v>
      </c>
      <c r="F488" s="160"/>
      <c r="G488" s="160"/>
      <c r="H488" s="160"/>
      <c r="I488" s="160"/>
      <c r="J488" s="160"/>
      <c r="K488" s="160"/>
      <c r="L488" s="160"/>
      <c r="M488" s="160"/>
      <c r="N488" s="159"/>
      <c r="O488" s="159"/>
      <c r="P488" s="159"/>
      <c r="Q488" s="159"/>
      <c r="R488" s="160"/>
      <c r="S488" s="160"/>
      <c r="T488" s="160"/>
      <c r="U488" s="160"/>
      <c r="V488" s="160"/>
      <c r="W488" s="160"/>
      <c r="X488" s="160"/>
      <c r="Y488" s="160"/>
      <c r="Z488" s="150"/>
      <c r="AA488" s="150"/>
      <c r="AB488" s="150"/>
      <c r="AC488" s="150"/>
      <c r="AD488" s="150"/>
      <c r="AE488" s="150"/>
      <c r="AF488" s="150"/>
      <c r="AG488" s="150" t="s">
        <v>171</v>
      </c>
      <c r="AH488" s="150">
        <v>0</v>
      </c>
      <c r="AI488" s="150"/>
      <c r="AJ488" s="150"/>
      <c r="AK488" s="150"/>
      <c r="AL488" s="150"/>
      <c r="AM488" s="150"/>
      <c r="AN488" s="150"/>
      <c r="AO488" s="150"/>
      <c r="AP488" s="150"/>
      <c r="AQ488" s="150"/>
      <c r="AR488" s="150"/>
      <c r="AS488" s="150"/>
      <c r="AT488" s="150"/>
      <c r="AU488" s="150"/>
      <c r="AV488" s="150"/>
      <c r="AW488" s="150"/>
      <c r="AX488" s="150"/>
      <c r="AY488" s="150"/>
      <c r="AZ488" s="150"/>
      <c r="BA488" s="150"/>
      <c r="BB488" s="150"/>
      <c r="BC488" s="150"/>
      <c r="BD488" s="150"/>
      <c r="BE488" s="150"/>
      <c r="BF488" s="150"/>
      <c r="BG488" s="150"/>
      <c r="BH488" s="150"/>
    </row>
    <row r="489" spans="1:60" ht="22.5" outlineLevel="1" x14ac:dyDescent="0.2">
      <c r="A489" s="173">
        <v>185</v>
      </c>
      <c r="B489" s="174" t="s">
        <v>614</v>
      </c>
      <c r="C489" s="188" t="s">
        <v>615</v>
      </c>
      <c r="D489" s="175" t="s">
        <v>229</v>
      </c>
      <c r="E489" s="176">
        <v>1</v>
      </c>
      <c r="F489" s="177"/>
      <c r="G489" s="178">
        <f>ROUND(E489*F489,2)</f>
        <v>0</v>
      </c>
      <c r="H489" s="161"/>
      <c r="I489" s="160">
        <f>ROUND(E489*H489,2)</f>
        <v>0</v>
      </c>
      <c r="J489" s="161"/>
      <c r="K489" s="160">
        <f>ROUND(E489*J489,2)</f>
        <v>0</v>
      </c>
      <c r="L489" s="160">
        <v>21</v>
      </c>
      <c r="M489" s="160">
        <f>G489*(1+L489/100)</f>
        <v>0</v>
      </c>
      <c r="N489" s="159">
        <v>3.6000000000000002E-4</v>
      </c>
      <c r="O489" s="159">
        <f>ROUND(E489*N489,2)</f>
        <v>0</v>
      </c>
      <c r="P489" s="159">
        <v>0</v>
      </c>
      <c r="Q489" s="159">
        <f>ROUND(E489*P489,2)</f>
        <v>0</v>
      </c>
      <c r="R489" s="160" t="s">
        <v>235</v>
      </c>
      <c r="S489" s="160" t="s">
        <v>148</v>
      </c>
      <c r="T489" s="160" t="s">
        <v>148</v>
      </c>
      <c r="U489" s="160">
        <v>0</v>
      </c>
      <c r="V489" s="160">
        <f>ROUND(E489*U489,2)</f>
        <v>0</v>
      </c>
      <c r="W489" s="160"/>
      <c r="X489" s="160" t="s">
        <v>230</v>
      </c>
      <c r="Y489" s="160" t="s">
        <v>151</v>
      </c>
      <c r="Z489" s="150"/>
      <c r="AA489" s="150"/>
      <c r="AB489" s="150"/>
      <c r="AC489" s="150"/>
      <c r="AD489" s="150"/>
      <c r="AE489" s="150"/>
      <c r="AF489" s="150"/>
      <c r="AG489" s="150" t="s">
        <v>231</v>
      </c>
      <c r="AH489" s="150"/>
      <c r="AI489" s="150"/>
      <c r="AJ489" s="150"/>
      <c r="AK489" s="150"/>
      <c r="AL489" s="150"/>
      <c r="AM489" s="150"/>
      <c r="AN489" s="150"/>
      <c r="AO489" s="150"/>
      <c r="AP489" s="150"/>
      <c r="AQ489" s="150"/>
      <c r="AR489" s="150"/>
      <c r="AS489" s="150"/>
      <c r="AT489" s="150"/>
      <c r="AU489" s="150"/>
      <c r="AV489" s="150"/>
      <c r="AW489" s="150"/>
      <c r="AX489" s="150"/>
      <c r="AY489" s="150"/>
      <c r="AZ489" s="150"/>
      <c r="BA489" s="150"/>
      <c r="BB489" s="150"/>
      <c r="BC489" s="150"/>
      <c r="BD489" s="150"/>
      <c r="BE489" s="150"/>
      <c r="BF489" s="150"/>
      <c r="BG489" s="150"/>
      <c r="BH489" s="150"/>
    </row>
    <row r="490" spans="1:60" outlineLevel="2" x14ac:dyDescent="0.2">
      <c r="A490" s="157"/>
      <c r="B490" s="158"/>
      <c r="C490" s="189" t="s">
        <v>843</v>
      </c>
      <c r="D490" s="162"/>
      <c r="E490" s="163">
        <v>1</v>
      </c>
      <c r="F490" s="160"/>
      <c r="G490" s="160"/>
      <c r="H490" s="160"/>
      <c r="I490" s="160"/>
      <c r="J490" s="160"/>
      <c r="K490" s="160"/>
      <c r="L490" s="160"/>
      <c r="M490" s="160"/>
      <c r="N490" s="159"/>
      <c r="O490" s="159"/>
      <c r="P490" s="159"/>
      <c r="Q490" s="159"/>
      <c r="R490" s="160"/>
      <c r="S490" s="160"/>
      <c r="T490" s="160"/>
      <c r="U490" s="160"/>
      <c r="V490" s="160"/>
      <c r="W490" s="160"/>
      <c r="X490" s="160"/>
      <c r="Y490" s="160"/>
      <c r="Z490" s="150"/>
      <c r="AA490" s="150"/>
      <c r="AB490" s="150"/>
      <c r="AC490" s="150"/>
      <c r="AD490" s="150"/>
      <c r="AE490" s="150"/>
      <c r="AF490" s="150"/>
      <c r="AG490" s="150" t="s">
        <v>171</v>
      </c>
      <c r="AH490" s="150">
        <v>0</v>
      </c>
      <c r="AI490" s="150"/>
      <c r="AJ490" s="150"/>
      <c r="AK490" s="150"/>
      <c r="AL490" s="150"/>
      <c r="AM490" s="150"/>
      <c r="AN490" s="150"/>
      <c r="AO490" s="150"/>
      <c r="AP490" s="150"/>
      <c r="AQ490" s="150"/>
      <c r="AR490" s="150"/>
      <c r="AS490" s="150"/>
      <c r="AT490" s="150"/>
      <c r="AU490" s="150"/>
      <c r="AV490" s="150"/>
      <c r="AW490" s="150"/>
      <c r="AX490" s="150"/>
      <c r="AY490" s="150"/>
      <c r="AZ490" s="150"/>
      <c r="BA490" s="150"/>
      <c r="BB490" s="150"/>
      <c r="BC490" s="150"/>
      <c r="BD490" s="150"/>
      <c r="BE490" s="150"/>
      <c r="BF490" s="150"/>
      <c r="BG490" s="150"/>
      <c r="BH490" s="150"/>
    </row>
    <row r="491" spans="1:60" outlineLevel="1" x14ac:dyDescent="0.2">
      <c r="A491" s="173">
        <v>186</v>
      </c>
      <c r="B491" s="174" t="s">
        <v>844</v>
      </c>
      <c r="C491" s="188" t="s">
        <v>845</v>
      </c>
      <c r="D491" s="175" t="s">
        <v>229</v>
      </c>
      <c r="E491" s="176">
        <v>6</v>
      </c>
      <c r="F491" s="177"/>
      <c r="G491" s="178">
        <f>ROUND(E491*F491,2)</f>
        <v>0</v>
      </c>
      <c r="H491" s="161"/>
      <c r="I491" s="160">
        <f>ROUND(E491*H491,2)</f>
        <v>0</v>
      </c>
      <c r="J491" s="161"/>
      <c r="K491" s="160">
        <f>ROUND(E491*J491,2)</f>
        <v>0</v>
      </c>
      <c r="L491" s="160">
        <v>21</v>
      </c>
      <c r="M491" s="160">
        <f>G491*(1+L491/100)</f>
        <v>0</v>
      </c>
      <c r="N491" s="159">
        <v>1.1999999999999999E-3</v>
      </c>
      <c r="O491" s="159">
        <f>ROUND(E491*N491,2)</f>
        <v>0.01</v>
      </c>
      <c r="P491" s="159">
        <v>0</v>
      </c>
      <c r="Q491" s="159">
        <f>ROUND(E491*P491,2)</f>
        <v>0</v>
      </c>
      <c r="R491" s="160" t="s">
        <v>235</v>
      </c>
      <c r="S491" s="160" t="s">
        <v>148</v>
      </c>
      <c r="T491" s="160" t="s">
        <v>148</v>
      </c>
      <c r="U491" s="160">
        <v>0</v>
      </c>
      <c r="V491" s="160">
        <f>ROUND(E491*U491,2)</f>
        <v>0</v>
      </c>
      <c r="W491" s="160"/>
      <c r="X491" s="160" t="s">
        <v>230</v>
      </c>
      <c r="Y491" s="160" t="s">
        <v>151</v>
      </c>
      <c r="Z491" s="150"/>
      <c r="AA491" s="150"/>
      <c r="AB491" s="150"/>
      <c r="AC491" s="150"/>
      <c r="AD491" s="150"/>
      <c r="AE491" s="150"/>
      <c r="AF491" s="150"/>
      <c r="AG491" s="150" t="s">
        <v>231</v>
      </c>
      <c r="AH491" s="150"/>
      <c r="AI491" s="150"/>
      <c r="AJ491" s="150"/>
      <c r="AK491" s="150"/>
      <c r="AL491" s="150"/>
      <c r="AM491" s="150"/>
      <c r="AN491" s="150"/>
      <c r="AO491" s="150"/>
      <c r="AP491" s="150"/>
      <c r="AQ491" s="150"/>
      <c r="AR491" s="150"/>
      <c r="AS491" s="150"/>
      <c r="AT491" s="150"/>
      <c r="AU491" s="150"/>
      <c r="AV491" s="150"/>
      <c r="AW491" s="150"/>
      <c r="AX491" s="150"/>
      <c r="AY491" s="150"/>
      <c r="AZ491" s="150"/>
      <c r="BA491" s="150"/>
      <c r="BB491" s="150"/>
      <c r="BC491" s="150"/>
      <c r="BD491" s="150"/>
      <c r="BE491" s="150"/>
      <c r="BF491" s="150"/>
      <c r="BG491" s="150"/>
      <c r="BH491" s="150"/>
    </row>
    <row r="492" spans="1:60" outlineLevel="2" x14ac:dyDescent="0.2">
      <c r="A492" s="157"/>
      <c r="B492" s="158"/>
      <c r="C492" s="189" t="s">
        <v>846</v>
      </c>
      <c r="D492" s="162"/>
      <c r="E492" s="163">
        <v>4</v>
      </c>
      <c r="F492" s="160"/>
      <c r="G492" s="160"/>
      <c r="H492" s="160"/>
      <c r="I492" s="160"/>
      <c r="J492" s="160"/>
      <c r="K492" s="160"/>
      <c r="L492" s="160"/>
      <c r="M492" s="160"/>
      <c r="N492" s="159"/>
      <c r="O492" s="159"/>
      <c r="P492" s="159"/>
      <c r="Q492" s="159"/>
      <c r="R492" s="160"/>
      <c r="S492" s="160"/>
      <c r="T492" s="160"/>
      <c r="U492" s="160"/>
      <c r="V492" s="160"/>
      <c r="W492" s="160"/>
      <c r="X492" s="160"/>
      <c r="Y492" s="160"/>
      <c r="Z492" s="150"/>
      <c r="AA492" s="150"/>
      <c r="AB492" s="150"/>
      <c r="AC492" s="150"/>
      <c r="AD492" s="150"/>
      <c r="AE492" s="150"/>
      <c r="AF492" s="150"/>
      <c r="AG492" s="150" t="s">
        <v>171</v>
      </c>
      <c r="AH492" s="150">
        <v>0</v>
      </c>
      <c r="AI492" s="150"/>
      <c r="AJ492" s="150"/>
      <c r="AK492" s="150"/>
      <c r="AL492" s="150"/>
      <c r="AM492" s="150"/>
      <c r="AN492" s="150"/>
      <c r="AO492" s="150"/>
      <c r="AP492" s="150"/>
      <c r="AQ492" s="150"/>
      <c r="AR492" s="150"/>
      <c r="AS492" s="150"/>
      <c r="AT492" s="150"/>
      <c r="AU492" s="150"/>
      <c r="AV492" s="150"/>
      <c r="AW492" s="150"/>
      <c r="AX492" s="150"/>
      <c r="AY492" s="150"/>
      <c r="AZ492" s="150"/>
      <c r="BA492" s="150"/>
      <c r="BB492" s="150"/>
      <c r="BC492" s="150"/>
      <c r="BD492" s="150"/>
      <c r="BE492" s="150"/>
      <c r="BF492" s="150"/>
      <c r="BG492" s="150"/>
      <c r="BH492" s="150"/>
    </row>
    <row r="493" spans="1:60" outlineLevel="3" x14ac:dyDescent="0.2">
      <c r="A493" s="157"/>
      <c r="B493" s="158"/>
      <c r="C493" s="189" t="s">
        <v>847</v>
      </c>
      <c r="D493" s="162"/>
      <c r="E493" s="163">
        <v>2</v>
      </c>
      <c r="F493" s="160"/>
      <c r="G493" s="160"/>
      <c r="H493" s="160"/>
      <c r="I493" s="160"/>
      <c r="J493" s="160"/>
      <c r="K493" s="160"/>
      <c r="L493" s="160"/>
      <c r="M493" s="160"/>
      <c r="N493" s="159"/>
      <c r="O493" s="159"/>
      <c r="P493" s="159"/>
      <c r="Q493" s="159"/>
      <c r="R493" s="160"/>
      <c r="S493" s="160"/>
      <c r="T493" s="160"/>
      <c r="U493" s="160"/>
      <c r="V493" s="160"/>
      <c r="W493" s="160"/>
      <c r="X493" s="160"/>
      <c r="Y493" s="160"/>
      <c r="Z493" s="150"/>
      <c r="AA493" s="150"/>
      <c r="AB493" s="150"/>
      <c r="AC493" s="150"/>
      <c r="AD493" s="150"/>
      <c r="AE493" s="150"/>
      <c r="AF493" s="150"/>
      <c r="AG493" s="150" t="s">
        <v>171</v>
      </c>
      <c r="AH493" s="150">
        <v>0</v>
      </c>
      <c r="AI493" s="150"/>
      <c r="AJ493" s="150"/>
      <c r="AK493" s="150"/>
      <c r="AL493" s="150"/>
      <c r="AM493" s="150"/>
      <c r="AN493" s="150"/>
      <c r="AO493" s="150"/>
      <c r="AP493" s="150"/>
      <c r="AQ493" s="150"/>
      <c r="AR493" s="150"/>
      <c r="AS493" s="150"/>
      <c r="AT493" s="150"/>
      <c r="AU493" s="150"/>
      <c r="AV493" s="150"/>
      <c r="AW493" s="150"/>
      <c r="AX493" s="150"/>
      <c r="AY493" s="150"/>
      <c r="AZ493" s="150"/>
      <c r="BA493" s="150"/>
      <c r="BB493" s="150"/>
      <c r="BC493" s="150"/>
      <c r="BD493" s="150"/>
      <c r="BE493" s="150"/>
      <c r="BF493" s="150"/>
      <c r="BG493" s="150"/>
      <c r="BH493" s="150"/>
    </row>
    <row r="494" spans="1:60" ht="22.5" outlineLevel="1" x14ac:dyDescent="0.2">
      <c r="A494" s="173">
        <v>187</v>
      </c>
      <c r="B494" s="174" t="s">
        <v>611</v>
      </c>
      <c r="C494" s="188" t="s">
        <v>612</v>
      </c>
      <c r="D494" s="175" t="s">
        <v>229</v>
      </c>
      <c r="E494" s="176">
        <v>3</v>
      </c>
      <c r="F494" s="177"/>
      <c r="G494" s="178">
        <f>ROUND(E494*F494,2)</f>
        <v>0</v>
      </c>
      <c r="H494" s="161"/>
      <c r="I494" s="160">
        <f>ROUND(E494*H494,2)</f>
        <v>0</v>
      </c>
      <c r="J494" s="161"/>
      <c r="K494" s="160">
        <f>ROUND(E494*J494,2)</f>
        <v>0</v>
      </c>
      <c r="L494" s="160">
        <v>21</v>
      </c>
      <c r="M494" s="160">
        <f>G494*(1+L494/100)</f>
        <v>0</v>
      </c>
      <c r="N494" s="159">
        <v>2.5999999999999998E-4</v>
      </c>
      <c r="O494" s="159">
        <f>ROUND(E494*N494,2)</f>
        <v>0</v>
      </c>
      <c r="P494" s="159">
        <v>0</v>
      </c>
      <c r="Q494" s="159">
        <f>ROUND(E494*P494,2)</f>
        <v>0</v>
      </c>
      <c r="R494" s="160" t="s">
        <v>235</v>
      </c>
      <c r="S494" s="160" t="s">
        <v>148</v>
      </c>
      <c r="T494" s="160" t="s">
        <v>148</v>
      </c>
      <c r="U494" s="160">
        <v>0</v>
      </c>
      <c r="V494" s="160">
        <f>ROUND(E494*U494,2)</f>
        <v>0</v>
      </c>
      <c r="W494" s="160"/>
      <c r="X494" s="160" t="s">
        <v>230</v>
      </c>
      <c r="Y494" s="160" t="s">
        <v>151</v>
      </c>
      <c r="Z494" s="150"/>
      <c r="AA494" s="150"/>
      <c r="AB494" s="150"/>
      <c r="AC494" s="150"/>
      <c r="AD494" s="150"/>
      <c r="AE494" s="150"/>
      <c r="AF494" s="150"/>
      <c r="AG494" s="150" t="s">
        <v>231</v>
      </c>
      <c r="AH494" s="150"/>
      <c r="AI494" s="150"/>
      <c r="AJ494" s="150"/>
      <c r="AK494" s="150"/>
      <c r="AL494" s="150"/>
      <c r="AM494" s="150"/>
      <c r="AN494" s="150"/>
      <c r="AO494" s="150"/>
      <c r="AP494" s="150"/>
      <c r="AQ494" s="150"/>
      <c r="AR494" s="150"/>
      <c r="AS494" s="150"/>
      <c r="AT494" s="150"/>
      <c r="AU494" s="150"/>
      <c r="AV494" s="150"/>
      <c r="AW494" s="150"/>
      <c r="AX494" s="150"/>
      <c r="AY494" s="150"/>
      <c r="AZ494" s="150"/>
      <c r="BA494" s="150"/>
      <c r="BB494" s="150"/>
      <c r="BC494" s="150"/>
      <c r="BD494" s="150"/>
      <c r="BE494" s="150"/>
      <c r="BF494" s="150"/>
      <c r="BG494" s="150"/>
      <c r="BH494" s="150"/>
    </row>
    <row r="495" spans="1:60" outlineLevel="2" x14ac:dyDescent="0.2">
      <c r="A495" s="157"/>
      <c r="B495" s="158"/>
      <c r="C495" s="189" t="s">
        <v>848</v>
      </c>
      <c r="D495" s="162"/>
      <c r="E495" s="163">
        <v>3</v>
      </c>
      <c r="F495" s="160"/>
      <c r="G495" s="160"/>
      <c r="H495" s="160"/>
      <c r="I495" s="160"/>
      <c r="J495" s="160"/>
      <c r="K495" s="160"/>
      <c r="L495" s="160"/>
      <c r="M495" s="160"/>
      <c r="N495" s="159"/>
      <c r="O495" s="159"/>
      <c r="P495" s="159"/>
      <c r="Q495" s="159"/>
      <c r="R495" s="160"/>
      <c r="S495" s="160"/>
      <c r="T495" s="160"/>
      <c r="U495" s="160"/>
      <c r="V495" s="160"/>
      <c r="W495" s="160"/>
      <c r="X495" s="160"/>
      <c r="Y495" s="160"/>
      <c r="Z495" s="150"/>
      <c r="AA495" s="150"/>
      <c r="AB495" s="150"/>
      <c r="AC495" s="150"/>
      <c r="AD495" s="150"/>
      <c r="AE495" s="150"/>
      <c r="AF495" s="150"/>
      <c r="AG495" s="150" t="s">
        <v>171</v>
      </c>
      <c r="AH495" s="150">
        <v>0</v>
      </c>
      <c r="AI495" s="150"/>
      <c r="AJ495" s="150"/>
      <c r="AK495" s="150"/>
      <c r="AL495" s="150"/>
      <c r="AM495" s="150"/>
      <c r="AN495" s="150"/>
      <c r="AO495" s="150"/>
      <c r="AP495" s="150"/>
      <c r="AQ495" s="150"/>
      <c r="AR495" s="150"/>
      <c r="AS495" s="150"/>
      <c r="AT495" s="150"/>
      <c r="AU495" s="150"/>
      <c r="AV495" s="150"/>
      <c r="AW495" s="150"/>
      <c r="AX495" s="150"/>
      <c r="AY495" s="150"/>
      <c r="AZ495" s="150"/>
      <c r="BA495" s="150"/>
      <c r="BB495" s="150"/>
      <c r="BC495" s="150"/>
      <c r="BD495" s="150"/>
      <c r="BE495" s="150"/>
      <c r="BF495" s="150"/>
      <c r="BG495" s="150"/>
      <c r="BH495" s="150"/>
    </row>
    <row r="496" spans="1:60" ht="33.75" outlineLevel="1" x14ac:dyDescent="0.2">
      <c r="A496" s="173">
        <v>188</v>
      </c>
      <c r="B496" s="174" t="s">
        <v>849</v>
      </c>
      <c r="C496" s="188" t="s">
        <v>850</v>
      </c>
      <c r="D496" s="175" t="s">
        <v>298</v>
      </c>
      <c r="E496" s="176">
        <v>3</v>
      </c>
      <c r="F496" s="177"/>
      <c r="G496" s="178">
        <f>ROUND(E496*F496,2)</f>
        <v>0</v>
      </c>
      <c r="H496" s="161"/>
      <c r="I496" s="160">
        <f>ROUND(E496*H496,2)</f>
        <v>0</v>
      </c>
      <c r="J496" s="161"/>
      <c r="K496" s="160">
        <f>ROUND(E496*J496,2)</f>
        <v>0</v>
      </c>
      <c r="L496" s="160">
        <v>21</v>
      </c>
      <c r="M496" s="160">
        <f>G496*(1+L496/100)</f>
        <v>0</v>
      </c>
      <c r="N496" s="159">
        <v>7.2999999999999995E-2</v>
      </c>
      <c r="O496" s="159">
        <f>ROUND(E496*N496,2)</f>
        <v>0.22</v>
      </c>
      <c r="P496" s="159">
        <v>0</v>
      </c>
      <c r="Q496" s="159">
        <f>ROUND(E496*P496,2)</f>
        <v>0</v>
      </c>
      <c r="R496" s="160"/>
      <c r="S496" s="160" t="s">
        <v>155</v>
      </c>
      <c r="T496" s="160" t="s">
        <v>149</v>
      </c>
      <c r="U496" s="160">
        <v>0</v>
      </c>
      <c r="V496" s="160">
        <f>ROUND(E496*U496,2)</f>
        <v>0</v>
      </c>
      <c r="W496" s="160"/>
      <c r="X496" s="160" t="s">
        <v>230</v>
      </c>
      <c r="Y496" s="160" t="s">
        <v>151</v>
      </c>
      <c r="Z496" s="150"/>
      <c r="AA496" s="150"/>
      <c r="AB496" s="150"/>
      <c r="AC496" s="150"/>
      <c r="AD496" s="150"/>
      <c r="AE496" s="150"/>
      <c r="AF496" s="150"/>
      <c r="AG496" s="150" t="s">
        <v>231</v>
      </c>
      <c r="AH496" s="150"/>
      <c r="AI496" s="150"/>
      <c r="AJ496" s="150"/>
      <c r="AK496" s="150"/>
      <c r="AL496" s="150"/>
      <c r="AM496" s="150"/>
      <c r="AN496" s="150"/>
      <c r="AO496" s="150"/>
      <c r="AP496" s="150"/>
      <c r="AQ496" s="150"/>
      <c r="AR496" s="150"/>
      <c r="AS496" s="150"/>
      <c r="AT496" s="150"/>
      <c r="AU496" s="150"/>
      <c r="AV496" s="150"/>
      <c r="AW496" s="150"/>
      <c r="AX496" s="150"/>
      <c r="AY496" s="150"/>
      <c r="AZ496" s="150"/>
      <c r="BA496" s="150"/>
      <c r="BB496" s="150"/>
      <c r="BC496" s="150"/>
      <c r="BD496" s="150"/>
      <c r="BE496" s="150"/>
      <c r="BF496" s="150"/>
      <c r="BG496" s="150"/>
      <c r="BH496" s="150"/>
    </row>
    <row r="497" spans="1:60" ht="22.5" outlineLevel="2" x14ac:dyDescent="0.2">
      <c r="A497" s="157"/>
      <c r="B497" s="158"/>
      <c r="C497" s="269" t="s">
        <v>851</v>
      </c>
      <c r="D497" s="270"/>
      <c r="E497" s="270"/>
      <c r="F497" s="270"/>
      <c r="G497" s="270"/>
      <c r="H497" s="160"/>
      <c r="I497" s="160"/>
      <c r="J497" s="160"/>
      <c r="K497" s="160"/>
      <c r="L497" s="160"/>
      <c r="M497" s="160"/>
      <c r="N497" s="159"/>
      <c r="O497" s="159"/>
      <c r="P497" s="159"/>
      <c r="Q497" s="159"/>
      <c r="R497" s="160"/>
      <c r="S497" s="160"/>
      <c r="T497" s="160"/>
      <c r="U497" s="160"/>
      <c r="V497" s="160"/>
      <c r="W497" s="160"/>
      <c r="X497" s="160"/>
      <c r="Y497" s="160"/>
      <c r="Z497" s="150"/>
      <c r="AA497" s="150"/>
      <c r="AB497" s="150"/>
      <c r="AC497" s="150"/>
      <c r="AD497" s="150"/>
      <c r="AE497" s="150"/>
      <c r="AF497" s="150"/>
      <c r="AG497" s="150" t="s">
        <v>159</v>
      </c>
      <c r="AH497" s="150"/>
      <c r="AI497" s="150"/>
      <c r="AJ497" s="150"/>
      <c r="AK497" s="150"/>
      <c r="AL497" s="150"/>
      <c r="AM497" s="150"/>
      <c r="AN497" s="150"/>
      <c r="AO497" s="150"/>
      <c r="AP497" s="150"/>
      <c r="AQ497" s="150"/>
      <c r="AR497" s="150"/>
      <c r="AS497" s="150"/>
      <c r="AT497" s="150"/>
      <c r="AU497" s="150"/>
      <c r="AV497" s="150"/>
      <c r="AW497" s="150"/>
      <c r="AX497" s="150"/>
      <c r="AY497" s="150"/>
      <c r="AZ497" s="150"/>
      <c r="BA497" s="185" t="str">
        <f>C497</f>
        <v>Dvoucestný závitový kulový kohout topné vody Kvs49, až +120°C, PN16 s adaptérem pro servopohon otevřeno/zavřeno, (např.Belimo R2050-S4)</v>
      </c>
      <c r="BB497" s="150"/>
      <c r="BC497" s="150"/>
      <c r="BD497" s="150"/>
      <c r="BE497" s="150"/>
      <c r="BF497" s="150"/>
      <c r="BG497" s="150"/>
      <c r="BH497" s="150"/>
    </row>
    <row r="498" spans="1:60" outlineLevel="3" x14ac:dyDescent="0.2">
      <c r="A498" s="157"/>
      <c r="B498" s="158"/>
      <c r="C498" s="271" t="s">
        <v>852</v>
      </c>
      <c r="D498" s="272"/>
      <c r="E498" s="272"/>
      <c r="F498" s="272"/>
      <c r="G498" s="272"/>
      <c r="H498" s="160"/>
      <c r="I498" s="160"/>
      <c r="J498" s="160"/>
      <c r="K498" s="160"/>
      <c r="L498" s="160"/>
      <c r="M498" s="160"/>
      <c r="N498" s="159"/>
      <c r="O498" s="159"/>
      <c r="P498" s="159"/>
      <c r="Q498" s="159"/>
      <c r="R498" s="160"/>
      <c r="S498" s="160"/>
      <c r="T498" s="160"/>
      <c r="U498" s="160"/>
      <c r="V498" s="160"/>
      <c r="W498" s="160"/>
      <c r="X498" s="160"/>
      <c r="Y498" s="160"/>
      <c r="Z498" s="150"/>
      <c r="AA498" s="150"/>
      <c r="AB498" s="150"/>
      <c r="AC498" s="150"/>
      <c r="AD498" s="150"/>
      <c r="AE498" s="150"/>
      <c r="AF498" s="150"/>
      <c r="AG498" s="150" t="s">
        <v>159</v>
      </c>
      <c r="AH498" s="150"/>
      <c r="AI498" s="150"/>
      <c r="AJ498" s="150"/>
      <c r="AK498" s="150"/>
      <c r="AL498" s="150"/>
      <c r="AM498" s="150"/>
      <c r="AN498" s="150"/>
      <c r="AO498" s="150"/>
      <c r="AP498" s="150"/>
      <c r="AQ498" s="150"/>
      <c r="AR498" s="150"/>
      <c r="AS498" s="150"/>
      <c r="AT498" s="150"/>
      <c r="AU498" s="150"/>
      <c r="AV498" s="150"/>
      <c r="AW498" s="150"/>
      <c r="AX498" s="150"/>
      <c r="AY498" s="150"/>
      <c r="AZ498" s="150"/>
      <c r="BA498" s="150"/>
      <c r="BB498" s="150"/>
      <c r="BC498" s="150"/>
      <c r="BD498" s="150"/>
      <c r="BE498" s="150"/>
      <c r="BF498" s="150"/>
      <c r="BG498" s="150"/>
      <c r="BH498" s="150"/>
    </row>
    <row r="499" spans="1:60" outlineLevel="2" x14ac:dyDescent="0.2">
      <c r="A499" s="157"/>
      <c r="B499" s="158"/>
      <c r="C499" s="189" t="s">
        <v>853</v>
      </c>
      <c r="D499" s="162"/>
      <c r="E499" s="163">
        <v>3</v>
      </c>
      <c r="F499" s="160"/>
      <c r="G499" s="160"/>
      <c r="H499" s="160"/>
      <c r="I499" s="160"/>
      <c r="J499" s="160"/>
      <c r="K499" s="160"/>
      <c r="L499" s="160"/>
      <c r="M499" s="160"/>
      <c r="N499" s="159"/>
      <c r="O499" s="159"/>
      <c r="P499" s="159"/>
      <c r="Q499" s="159"/>
      <c r="R499" s="160"/>
      <c r="S499" s="160"/>
      <c r="T499" s="160"/>
      <c r="U499" s="160"/>
      <c r="V499" s="160"/>
      <c r="W499" s="160"/>
      <c r="X499" s="160"/>
      <c r="Y499" s="160"/>
      <c r="Z499" s="150"/>
      <c r="AA499" s="150"/>
      <c r="AB499" s="150"/>
      <c r="AC499" s="150"/>
      <c r="AD499" s="150"/>
      <c r="AE499" s="150"/>
      <c r="AF499" s="150"/>
      <c r="AG499" s="150" t="s">
        <v>171</v>
      </c>
      <c r="AH499" s="150">
        <v>0</v>
      </c>
      <c r="AI499" s="150"/>
      <c r="AJ499" s="150"/>
      <c r="AK499" s="150"/>
      <c r="AL499" s="150"/>
      <c r="AM499" s="150"/>
      <c r="AN499" s="150"/>
      <c r="AO499" s="150"/>
      <c r="AP499" s="150"/>
      <c r="AQ499" s="150"/>
      <c r="AR499" s="150"/>
      <c r="AS499" s="150"/>
      <c r="AT499" s="150"/>
      <c r="AU499" s="150"/>
      <c r="AV499" s="150"/>
      <c r="AW499" s="150"/>
      <c r="AX499" s="150"/>
      <c r="AY499" s="150"/>
      <c r="AZ499" s="150"/>
      <c r="BA499" s="150"/>
      <c r="BB499" s="150"/>
      <c r="BC499" s="150"/>
      <c r="BD499" s="150"/>
      <c r="BE499" s="150"/>
      <c r="BF499" s="150"/>
      <c r="BG499" s="150"/>
      <c r="BH499" s="150"/>
    </row>
    <row r="500" spans="1:60" ht="33.75" outlineLevel="1" x14ac:dyDescent="0.2">
      <c r="A500" s="173">
        <v>189</v>
      </c>
      <c r="B500" s="174" t="s">
        <v>854</v>
      </c>
      <c r="C500" s="188" t="s">
        <v>855</v>
      </c>
      <c r="D500" s="175" t="s">
        <v>298</v>
      </c>
      <c r="E500" s="176">
        <v>1</v>
      </c>
      <c r="F500" s="177"/>
      <c r="G500" s="178">
        <f>ROUND(E500*F500,2)</f>
        <v>0</v>
      </c>
      <c r="H500" s="161"/>
      <c r="I500" s="160">
        <f>ROUND(E500*H500,2)</f>
        <v>0</v>
      </c>
      <c r="J500" s="161"/>
      <c r="K500" s="160">
        <f>ROUND(E500*J500,2)</f>
        <v>0</v>
      </c>
      <c r="L500" s="160">
        <v>21</v>
      </c>
      <c r="M500" s="160">
        <f>G500*(1+L500/100)</f>
        <v>0</v>
      </c>
      <c r="N500" s="159">
        <v>7.2999999999999995E-2</v>
      </c>
      <c r="O500" s="159">
        <f>ROUND(E500*N500,2)</f>
        <v>7.0000000000000007E-2</v>
      </c>
      <c r="P500" s="159">
        <v>0</v>
      </c>
      <c r="Q500" s="159">
        <f>ROUND(E500*P500,2)</f>
        <v>0</v>
      </c>
      <c r="R500" s="160"/>
      <c r="S500" s="160" t="s">
        <v>155</v>
      </c>
      <c r="T500" s="160" t="s">
        <v>149</v>
      </c>
      <c r="U500" s="160">
        <v>0</v>
      </c>
      <c r="V500" s="160">
        <f>ROUND(E500*U500,2)</f>
        <v>0</v>
      </c>
      <c r="W500" s="160"/>
      <c r="X500" s="160" t="s">
        <v>230</v>
      </c>
      <c r="Y500" s="160" t="s">
        <v>151</v>
      </c>
      <c r="Z500" s="150"/>
      <c r="AA500" s="150"/>
      <c r="AB500" s="150"/>
      <c r="AC500" s="150"/>
      <c r="AD500" s="150"/>
      <c r="AE500" s="150"/>
      <c r="AF500" s="150"/>
      <c r="AG500" s="150" t="s">
        <v>231</v>
      </c>
      <c r="AH500" s="150"/>
      <c r="AI500" s="150"/>
      <c r="AJ500" s="150"/>
      <c r="AK500" s="150"/>
      <c r="AL500" s="150"/>
      <c r="AM500" s="150"/>
      <c r="AN500" s="150"/>
      <c r="AO500" s="150"/>
      <c r="AP500" s="150"/>
      <c r="AQ500" s="150"/>
      <c r="AR500" s="150"/>
      <c r="AS500" s="150"/>
      <c r="AT500" s="150"/>
      <c r="AU500" s="150"/>
      <c r="AV500" s="150"/>
      <c r="AW500" s="150"/>
      <c r="AX500" s="150"/>
      <c r="AY500" s="150"/>
      <c r="AZ500" s="150"/>
      <c r="BA500" s="150"/>
      <c r="BB500" s="150"/>
      <c r="BC500" s="150"/>
      <c r="BD500" s="150"/>
      <c r="BE500" s="150"/>
      <c r="BF500" s="150"/>
      <c r="BG500" s="150"/>
      <c r="BH500" s="150"/>
    </row>
    <row r="501" spans="1:60" outlineLevel="2" x14ac:dyDescent="0.2">
      <c r="A501" s="157"/>
      <c r="B501" s="158"/>
      <c r="C501" s="269" t="s">
        <v>856</v>
      </c>
      <c r="D501" s="270"/>
      <c r="E501" s="270"/>
      <c r="F501" s="270"/>
      <c r="G501" s="270"/>
      <c r="H501" s="160"/>
      <c r="I501" s="160"/>
      <c r="J501" s="160"/>
      <c r="K501" s="160"/>
      <c r="L501" s="160"/>
      <c r="M501" s="160"/>
      <c r="N501" s="159"/>
      <c r="O501" s="159"/>
      <c r="P501" s="159"/>
      <c r="Q501" s="159"/>
      <c r="R501" s="160"/>
      <c r="S501" s="160"/>
      <c r="T501" s="160"/>
      <c r="U501" s="160"/>
      <c r="V501" s="160"/>
      <c r="W501" s="160"/>
      <c r="X501" s="160"/>
      <c r="Y501" s="160"/>
      <c r="Z501" s="150"/>
      <c r="AA501" s="150"/>
      <c r="AB501" s="150"/>
      <c r="AC501" s="150"/>
      <c r="AD501" s="150"/>
      <c r="AE501" s="150"/>
      <c r="AF501" s="150"/>
      <c r="AG501" s="150" t="s">
        <v>159</v>
      </c>
      <c r="AH501" s="150"/>
      <c r="AI501" s="150"/>
      <c r="AJ501" s="150"/>
      <c r="AK501" s="150"/>
      <c r="AL501" s="150"/>
      <c r="AM501" s="150"/>
      <c r="AN501" s="150"/>
      <c r="AO501" s="150"/>
      <c r="AP501" s="150"/>
      <c r="AQ501" s="150"/>
      <c r="AR501" s="150"/>
      <c r="AS501" s="150"/>
      <c r="AT501" s="150"/>
      <c r="AU501" s="150"/>
      <c r="AV501" s="150"/>
      <c r="AW501" s="150"/>
      <c r="AX501" s="150"/>
      <c r="AY501" s="150"/>
      <c r="AZ501" s="150"/>
      <c r="BA501" s="150"/>
      <c r="BB501" s="150"/>
      <c r="BC501" s="150"/>
      <c r="BD501" s="150"/>
      <c r="BE501" s="150"/>
      <c r="BF501" s="150"/>
      <c r="BG501" s="150"/>
      <c r="BH501" s="150"/>
    </row>
    <row r="502" spans="1:60" ht="22.5" outlineLevel="3" x14ac:dyDescent="0.2">
      <c r="A502" s="157"/>
      <c r="B502" s="158"/>
      <c r="C502" s="271" t="s">
        <v>857</v>
      </c>
      <c r="D502" s="272"/>
      <c r="E502" s="272"/>
      <c r="F502" s="272"/>
      <c r="G502" s="272"/>
      <c r="H502" s="160"/>
      <c r="I502" s="160"/>
      <c r="J502" s="160"/>
      <c r="K502" s="160"/>
      <c r="L502" s="160"/>
      <c r="M502" s="160"/>
      <c r="N502" s="159"/>
      <c r="O502" s="159"/>
      <c r="P502" s="159"/>
      <c r="Q502" s="159"/>
      <c r="R502" s="160"/>
      <c r="S502" s="160"/>
      <c r="T502" s="160"/>
      <c r="U502" s="160"/>
      <c r="V502" s="160"/>
      <c r="W502" s="160"/>
      <c r="X502" s="160"/>
      <c r="Y502" s="160"/>
      <c r="Z502" s="150"/>
      <c r="AA502" s="150"/>
      <c r="AB502" s="150"/>
      <c r="AC502" s="150"/>
      <c r="AD502" s="150"/>
      <c r="AE502" s="150"/>
      <c r="AF502" s="150"/>
      <c r="AG502" s="150" t="s">
        <v>159</v>
      </c>
      <c r="AH502" s="150"/>
      <c r="AI502" s="150"/>
      <c r="AJ502" s="150"/>
      <c r="AK502" s="150"/>
      <c r="AL502" s="150"/>
      <c r="AM502" s="150"/>
      <c r="AN502" s="150"/>
      <c r="AO502" s="150"/>
      <c r="AP502" s="150"/>
      <c r="AQ502" s="150"/>
      <c r="AR502" s="150"/>
      <c r="AS502" s="150"/>
      <c r="AT502" s="150"/>
      <c r="AU502" s="150"/>
      <c r="AV502" s="150"/>
      <c r="AW502" s="150"/>
      <c r="AX502" s="150"/>
      <c r="AY502" s="150"/>
      <c r="AZ502" s="150"/>
      <c r="BA502" s="185" t="str">
        <f>C502</f>
        <v>Servopohon 24V s havarijní funkcí bez proudu zavřeno &lt;20s, 2-bodový, 10Nm  (např.Belimo R2032-S3, NRFA)</v>
      </c>
      <c r="BB502" s="150"/>
      <c r="BC502" s="150"/>
      <c r="BD502" s="150"/>
      <c r="BE502" s="150"/>
      <c r="BF502" s="150"/>
      <c r="BG502" s="150"/>
      <c r="BH502" s="150"/>
    </row>
    <row r="503" spans="1:60" outlineLevel="2" x14ac:dyDescent="0.2">
      <c r="A503" s="157"/>
      <c r="B503" s="158"/>
      <c r="C503" s="189" t="s">
        <v>827</v>
      </c>
      <c r="D503" s="162"/>
      <c r="E503" s="163">
        <v>1</v>
      </c>
      <c r="F503" s="160"/>
      <c r="G503" s="160"/>
      <c r="H503" s="160"/>
      <c r="I503" s="160"/>
      <c r="J503" s="160"/>
      <c r="K503" s="160"/>
      <c r="L503" s="160"/>
      <c r="M503" s="160"/>
      <c r="N503" s="159"/>
      <c r="O503" s="159"/>
      <c r="P503" s="159"/>
      <c r="Q503" s="159"/>
      <c r="R503" s="160"/>
      <c r="S503" s="160"/>
      <c r="T503" s="160"/>
      <c r="U503" s="160"/>
      <c r="V503" s="160"/>
      <c r="W503" s="160"/>
      <c r="X503" s="160"/>
      <c r="Y503" s="160"/>
      <c r="Z503" s="150"/>
      <c r="AA503" s="150"/>
      <c r="AB503" s="150"/>
      <c r="AC503" s="150"/>
      <c r="AD503" s="150"/>
      <c r="AE503" s="150"/>
      <c r="AF503" s="150"/>
      <c r="AG503" s="150" t="s">
        <v>171</v>
      </c>
      <c r="AH503" s="150">
        <v>0</v>
      </c>
      <c r="AI503" s="150"/>
      <c r="AJ503" s="150"/>
      <c r="AK503" s="150"/>
      <c r="AL503" s="150"/>
      <c r="AM503" s="150"/>
      <c r="AN503" s="150"/>
      <c r="AO503" s="150"/>
      <c r="AP503" s="150"/>
      <c r="AQ503" s="150"/>
      <c r="AR503" s="150"/>
      <c r="AS503" s="150"/>
      <c r="AT503" s="150"/>
      <c r="AU503" s="150"/>
      <c r="AV503" s="150"/>
      <c r="AW503" s="150"/>
      <c r="AX503" s="150"/>
      <c r="AY503" s="150"/>
      <c r="AZ503" s="150"/>
      <c r="BA503" s="150"/>
      <c r="BB503" s="150"/>
      <c r="BC503" s="150"/>
      <c r="BD503" s="150"/>
      <c r="BE503" s="150"/>
      <c r="BF503" s="150"/>
      <c r="BG503" s="150"/>
      <c r="BH503" s="150"/>
    </row>
    <row r="504" spans="1:60" ht="33.75" outlineLevel="1" x14ac:dyDescent="0.2">
      <c r="A504" s="173">
        <v>190</v>
      </c>
      <c r="B504" s="174" t="s">
        <v>858</v>
      </c>
      <c r="C504" s="188" t="s">
        <v>859</v>
      </c>
      <c r="D504" s="175" t="s">
        <v>298</v>
      </c>
      <c r="E504" s="176">
        <v>1</v>
      </c>
      <c r="F504" s="177"/>
      <c r="G504" s="178">
        <f>ROUND(E504*F504,2)</f>
        <v>0</v>
      </c>
      <c r="H504" s="161"/>
      <c r="I504" s="160">
        <f>ROUND(E504*H504,2)</f>
        <v>0</v>
      </c>
      <c r="J504" s="161"/>
      <c r="K504" s="160">
        <f>ROUND(E504*J504,2)</f>
        <v>0</v>
      </c>
      <c r="L504" s="160">
        <v>21</v>
      </c>
      <c r="M504" s="160">
        <f>G504*(1+L504/100)</f>
        <v>0</v>
      </c>
      <c r="N504" s="159">
        <v>7.2999999999999995E-2</v>
      </c>
      <c r="O504" s="159">
        <f>ROUND(E504*N504,2)</f>
        <v>7.0000000000000007E-2</v>
      </c>
      <c r="P504" s="159">
        <v>0</v>
      </c>
      <c r="Q504" s="159">
        <f>ROUND(E504*P504,2)</f>
        <v>0</v>
      </c>
      <c r="R504" s="160"/>
      <c r="S504" s="160" t="s">
        <v>155</v>
      </c>
      <c r="T504" s="160" t="s">
        <v>149</v>
      </c>
      <c r="U504" s="160">
        <v>0</v>
      </c>
      <c r="V504" s="160">
        <f>ROUND(E504*U504,2)</f>
        <v>0</v>
      </c>
      <c r="W504" s="160"/>
      <c r="X504" s="160" t="s">
        <v>230</v>
      </c>
      <c r="Y504" s="160" t="s">
        <v>151</v>
      </c>
      <c r="Z504" s="150"/>
      <c r="AA504" s="150"/>
      <c r="AB504" s="150"/>
      <c r="AC504" s="150"/>
      <c r="AD504" s="150"/>
      <c r="AE504" s="150"/>
      <c r="AF504" s="150"/>
      <c r="AG504" s="150" t="s">
        <v>231</v>
      </c>
      <c r="AH504" s="150"/>
      <c r="AI504" s="150"/>
      <c r="AJ504" s="150"/>
      <c r="AK504" s="150"/>
      <c r="AL504" s="150"/>
      <c r="AM504" s="150"/>
      <c r="AN504" s="150"/>
      <c r="AO504" s="150"/>
      <c r="AP504" s="150"/>
      <c r="AQ504" s="150"/>
      <c r="AR504" s="150"/>
      <c r="AS504" s="150"/>
      <c r="AT504" s="150"/>
      <c r="AU504" s="150"/>
      <c r="AV504" s="150"/>
      <c r="AW504" s="150"/>
      <c r="AX504" s="150"/>
      <c r="AY504" s="150"/>
      <c r="AZ504" s="150"/>
      <c r="BA504" s="150"/>
      <c r="BB504" s="150"/>
      <c r="BC504" s="150"/>
      <c r="BD504" s="150"/>
      <c r="BE504" s="150"/>
      <c r="BF504" s="150"/>
      <c r="BG504" s="150"/>
      <c r="BH504" s="150"/>
    </row>
    <row r="505" spans="1:60" outlineLevel="2" x14ac:dyDescent="0.2">
      <c r="A505" s="157"/>
      <c r="B505" s="158"/>
      <c r="C505" s="269" t="s">
        <v>856</v>
      </c>
      <c r="D505" s="270"/>
      <c r="E505" s="270"/>
      <c r="F505" s="270"/>
      <c r="G505" s="270"/>
      <c r="H505" s="160"/>
      <c r="I505" s="160"/>
      <c r="J505" s="160"/>
      <c r="K505" s="160"/>
      <c r="L505" s="160"/>
      <c r="M505" s="160"/>
      <c r="N505" s="159"/>
      <c r="O505" s="159"/>
      <c r="P505" s="159"/>
      <c r="Q505" s="159"/>
      <c r="R505" s="160"/>
      <c r="S505" s="160"/>
      <c r="T505" s="160"/>
      <c r="U505" s="160"/>
      <c r="V505" s="160"/>
      <c r="W505" s="160"/>
      <c r="X505" s="160"/>
      <c r="Y505" s="160"/>
      <c r="Z505" s="150"/>
      <c r="AA505" s="150"/>
      <c r="AB505" s="150"/>
      <c r="AC505" s="150"/>
      <c r="AD505" s="150"/>
      <c r="AE505" s="150"/>
      <c r="AF505" s="150"/>
      <c r="AG505" s="150" t="s">
        <v>159</v>
      </c>
      <c r="AH505" s="150"/>
      <c r="AI505" s="150"/>
      <c r="AJ505" s="150"/>
      <c r="AK505" s="150"/>
      <c r="AL505" s="150"/>
      <c r="AM505" s="150"/>
      <c r="AN505" s="150"/>
      <c r="AO505" s="150"/>
      <c r="AP505" s="150"/>
      <c r="AQ505" s="150"/>
      <c r="AR505" s="150"/>
      <c r="AS505" s="150"/>
      <c r="AT505" s="150"/>
      <c r="AU505" s="150"/>
      <c r="AV505" s="150"/>
      <c r="AW505" s="150"/>
      <c r="AX505" s="150"/>
      <c r="AY505" s="150"/>
      <c r="AZ505" s="150"/>
      <c r="BA505" s="150"/>
      <c r="BB505" s="150"/>
      <c r="BC505" s="150"/>
      <c r="BD505" s="150"/>
      <c r="BE505" s="150"/>
      <c r="BF505" s="150"/>
      <c r="BG505" s="150"/>
      <c r="BH505" s="150"/>
    </row>
    <row r="506" spans="1:60" outlineLevel="3" x14ac:dyDescent="0.2">
      <c r="A506" s="157"/>
      <c r="B506" s="158"/>
      <c r="C506" s="271" t="s">
        <v>860</v>
      </c>
      <c r="D506" s="272"/>
      <c r="E506" s="272"/>
      <c r="F506" s="272"/>
      <c r="G506" s="272"/>
      <c r="H506" s="160"/>
      <c r="I506" s="160"/>
      <c r="J506" s="160"/>
      <c r="K506" s="160"/>
      <c r="L506" s="160"/>
      <c r="M506" s="160"/>
      <c r="N506" s="159"/>
      <c r="O506" s="159"/>
      <c r="P506" s="159"/>
      <c r="Q506" s="159"/>
      <c r="R506" s="160"/>
      <c r="S506" s="160"/>
      <c r="T506" s="160"/>
      <c r="U506" s="160"/>
      <c r="V506" s="160"/>
      <c r="W506" s="160"/>
      <c r="X506" s="160"/>
      <c r="Y506" s="160"/>
      <c r="Z506" s="150"/>
      <c r="AA506" s="150"/>
      <c r="AB506" s="150"/>
      <c r="AC506" s="150"/>
      <c r="AD506" s="150"/>
      <c r="AE506" s="150"/>
      <c r="AF506" s="150"/>
      <c r="AG506" s="150" t="s">
        <v>159</v>
      </c>
      <c r="AH506" s="150"/>
      <c r="AI506" s="150"/>
      <c r="AJ506" s="150"/>
      <c r="AK506" s="150"/>
      <c r="AL506" s="150"/>
      <c r="AM506" s="150"/>
      <c r="AN506" s="150"/>
      <c r="AO506" s="150"/>
      <c r="AP506" s="150"/>
      <c r="AQ506" s="150"/>
      <c r="AR506" s="150"/>
      <c r="AS506" s="150"/>
      <c r="AT506" s="150"/>
      <c r="AU506" s="150"/>
      <c r="AV506" s="150"/>
      <c r="AW506" s="150"/>
      <c r="AX506" s="150"/>
      <c r="AY506" s="150"/>
      <c r="AZ506" s="150"/>
      <c r="BA506" s="150"/>
      <c r="BB506" s="150"/>
      <c r="BC506" s="150"/>
      <c r="BD506" s="150"/>
      <c r="BE506" s="150"/>
      <c r="BF506" s="150"/>
      <c r="BG506" s="150"/>
      <c r="BH506" s="150"/>
    </row>
    <row r="507" spans="1:60" outlineLevel="2" x14ac:dyDescent="0.2">
      <c r="A507" s="157"/>
      <c r="B507" s="158"/>
      <c r="C507" s="189" t="s">
        <v>861</v>
      </c>
      <c r="D507" s="162"/>
      <c r="E507" s="163">
        <v>1</v>
      </c>
      <c r="F507" s="160"/>
      <c r="G507" s="160"/>
      <c r="H507" s="160"/>
      <c r="I507" s="160"/>
      <c r="J507" s="160"/>
      <c r="K507" s="160"/>
      <c r="L507" s="160"/>
      <c r="M507" s="160"/>
      <c r="N507" s="159"/>
      <c r="O507" s="159"/>
      <c r="P507" s="159"/>
      <c r="Q507" s="159"/>
      <c r="R507" s="160"/>
      <c r="S507" s="160"/>
      <c r="T507" s="160"/>
      <c r="U507" s="160"/>
      <c r="V507" s="160"/>
      <c r="W507" s="160"/>
      <c r="X507" s="160"/>
      <c r="Y507" s="160"/>
      <c r="Z507" s="150"/>
      <c r="AA507" s="150"/>
      <c r="AB507" s="150"/>
      <c r="AC507" s="150"/>
      <c r="AD507" s="150"/>
      <c r="AE507" s="150"/>
      <c r="AF507" s="150"/>
      <c r="AG507" s="150" t="s">
        <v>171</v>
      </c>
      <c r="AH507" s="150">
        <v>0</v>
      </c>
      <c r="AI507" s="150"/>
      <c r="AJ507" s="150"/>
      <c r="AK507" s="150"/>
      <c r="AL507" s="150"/>
      <c r="AM507" s="150"/>
      <c r="AN507" s="150"/>
      <c r="AO507" s="150"/>
      <c r="AP507" s="150"/>
      <c r="AQ507" s="150"/>
      <c r="AR507" s="150"/>
      <c r="AS507" s="150"/>
      <c r="AT507" s="150"/>
      <c r="AU507" s="150"/>
      <c r="AV507" s="150"/>
      <c r="AW507" s="150"/>
      <c r="AX507" s="150"/>
      <c r="AY507" s="150"/>
      <c r="AZ507" s="150"/>
      <c r="BA507" s="150"/>
      <c r="BB507" s="150"/>
      <c r="BC507" s="150"/>
      <c r="BD507" s="150"/>
      <c r="BE507" s="150"/>
      <c r="BF507" s="150"/>
      <c r="BG507" s="150"/>
      <c r="BH507" s="150"/>
    </row>
    <row r="508" spans="1:60" ht="45" outlineLevel="1" x14ac:dyDescent="0.2">
      <c r="A508" s="173">
        <v>191</v>
      </c>
      <c r="B508" s="174" t="s">
        <v>862</v>
      </c>
      <c r="C508" s="188" t="s">
        <v>863</v>
      </c>
      <c r="D508" s="175" t="s">
        <v>229</v>
      </c>
      <c r="E508" s="176">
        <v>1</v>
      </c>
      <c r="F508" s="177"/>
      <c r="G508" s="178">
        <f>ROUND(E508*F508,2)</f>
        <v>0</v>
      </c>
      <c r="H508" s="161"/>
      <c r="I508" s="160">
        <f>ROUND(E508*H508,2)</f>
        <v>0</v>
      </c>
      <c r="J508" s="161"/>
      <c r="K508" s="160">
        <f>ROUND(E508*J508,2)</f>
        <v>0</v>
      </c>
      <c r="L508" s="160">
        <v>21</v>
      </c>
      <c r="M508" s="160">
        <f>G508*(1+L508/100)</f>
        <v>0</v>
      </c>
      <c r="N508" s="159">
        <v>0.08</v>
      </c>
      <c r="O508" s="159">
        <f>ROUND(E508*N508,2)</f>
        <v>0.08</v>
      </c>
      <c r="P508" s="159">
        <v>0</v>
      </c>
      <c r="Q508" s="159">
        <f>ROUND(E508*P508,2)</f>
        <v>0</v>
      </c>
      <c r="R508" s="160"/>
      <c r="S508" s="160" t="s">
        <v>155</v>
      </c>
      <c r="T508" s="160" t="s">
        <v>149</v>
      </c>
      <c r="U508" s="160">
        <v>0</v>
      </c>
      <c r="V508" s="160">
        <f>ROUND(E508*U508,2)</f>
        <v>0</v>
      </c>
      <c r="W508" s="160"/>
      <c r="X508" s="160" t="s">
        <v>230</v>
      </c>
      <c r="Y508" s="160" t="s">
        <v>151</v>
      </c>
      <c r="Z508" s="150"/>
      <c r="AA508" s="150"/>
      <c r="AB508" s="150"/>
      <c r="AC508" s="150"/>
      <c r="AD508" s="150"/>
      <c r="AE508" s="150"/>
      <c r="AF508" s="150"/>
      <c r="AG508" s="150" t="s">
        <v>231</v>
      </c>
      <c r="AH508" s="150"/>
      <c r="AI508" s="150"/>
      <c r="AJ508" s="150"/>
      <c r="AK508" s="150"/>
      <c r="AL508" s="150"/>
      <c r="AM508" s="150"/>
      <c r="AN508" s="150"/>
      <c r="AO508" s="150"/>
      <c r="AP508" s="150"/>
      <c r="AQ508" s="150"/>
      <c r="AR508" s="150"/>
      <c r="AS508" s="150"/>
      <c r="AT508" s="150"/>
      <c r="AU508" s="150"/>
      <c r="AV508" s="150"/>
      <c r="AW508" s="150"/>
      <c r="AX508" s="150"/>
      <c r="AY508" s="150"/>
      <c r="AZ508" s="150"/>
      <c r="BA508" s="150"/>
      <c r="BB508" s="150"/>
      <c r="BC508" s="150"/>
      <c r="BD508" s="150"/>
      <c r="BE508" s="150"/>
      <c r="BF508" s="150"/>
      <c r="BG508" s="150"/>
      <c r="BH508" s="150"/>
    </row>
    <row r="509" spans="1:60" ht="22.5" outlineLevel="2" x14ac:dyDescent="0.2">
      <c r="A509" s="157"/>
      <c r="B509" s="158"/>
      <c r="C509" s="269" t="s">
        <v>864</v>
      </c>
      <c r="D509" s="270"/>
      <c r="E509" s="270"/>
      <c r="F509" s="270"/>
      <c r="G509" s="270"/>
      <c r="H509" s="160"/>
      <c r="I509" s="160"/>
      <c r="J509" s="160"/>
      <c r="K509" s="160"/>
      <c r="L509" s="160"/>
      <c r="M509" s="160"/>
      <c r="N509" s="159"/>
      <c r="O509" s="159"/>
      <c r="P509" s="159"/>
      <c r="Q509" s="159"/>
      <c r="R509" s="160"/>
      <c r="S509" s="160"/>
      <c r="T509" s="160"/>
      <c r="U509" s="160"/>
      <c r="V509" s="160"/>
      <c r="W509" s="160"/>
      <c r="X509" s="160"/>
      <c r="Y509" s="160"/>
      <c r="Z509" s="150"/>
      <c r="AA509" s="150"/>
      <c r="AB509" s="150"/>
      <c r="AC509" s="150"/>
      <c r="AD509" s="150"/>
      <c r="AE509" s="150"/>
      <c r="AF509" s="150"/>
      <c r="AG509" s="150" t="s">
        <v>159</v>
      </c>
      <c r="AH509" s="150"/>
      <c r="AI509" s="150"/>
      <c r="AJ509" s="150"/>
      <c r="AK509" s="150"/>
      <c r="AL509" s="150"/>
      <c r="AM509" s="150"/>
      <c r="AN509" s="150"/>
      <c r="AO509" s="150"/>
      <c r="AP509" s="150"/>
      <c r="AQ509" s="150"/>
      <c r="AR509" s="150"/>
      <c r="AS509" s="150"/>
      <c r="AT509" s="150"/>
      <c r="AU509" s="150"/>
      <c r="AV509" s="150"/>
      <c r="AW509" s="150"/>
      <c r="AX509" s="150"/>
      <c r="AY509" s="150"/>
      <c r="AZ509" s="150"/>
      <c r="BA509" s="185" t="str">
        <f>C509</f>
        <v>Třícestný zdvihový směšovací ventil 120°C, Kvs25 s vnějším závitem bronzové provedení, PN16, mosazné přípojné šroubení sada,</v>
      </c>
      <c r="BB509" s="150"/>
      <c r="BC509" s="150"/>
      <c r="BD509" s="150"/>
      <c r="BE509" s="150"/>
      <c r="BF509" s="150"/>
      <c r="BG509" s="150"/>
      <c r="BH509" s="150"/>
    </row>
    <row r="510" spans="1:60" outlineLevel="3" x14ac:dyDescent="0.2">
      <c r="A510" s="157"/>
      <c r="B510" s="158"/>
      <c r="C510" s="271" t="s">
        <v>865</v>
      </c>
      <c r="D510" s="272"/>
      <c r="E510" s="272"/>
      <c r="F510" s="272"/>
      <c r="G510" s="272"/>
      <c r="H510" s="160"/>
      <c r="I510" s="160"/>
      <c r="J510" s="160"/>
      <c r="K510" s="160"/>
      <c r="L510" s="160"/>
      <c r="M510" s="160"/>
      <c r="N510" s="159"/>
      <c r="O510" s="159"/>
      <c r="P510" s="159"/>
      <c r="Q510" s="159"/>
      <c r="R510" s="160"/>
      <c r="S510" s="160"/>
      <c r="T510" s="160"/>
      <c r="U510" s="160"/>
      <c r="V510" s="160"/>
      <c r="W510" s="160"/>
      <c r="X510" s="160"/>
      <c r="Y510" s="160"/>
      <c r="Z510" s="150"/>
      <c r="AA510" s="150"/>
      <c r="AB510" s="150"/>
      <c r="AC510" s="150"/>
      <c r="AD510" s="150"/>
      <c r="AE510" s="150"/>
      <c r="AF510" s="150"/>
      <c r="AG510" s="150" t="s">
        <v>159</v>
      </c>
      <c r="AH510" s="150"/>
      <c r="AI510" s="150"/>
      <c r="AJ510" s="150"/>
      <c r="AK510" s="150"/>
      <c r="AL510" s="150"/>
      <c r="AM510" s="150"/>
      <c r="AN510" s="150"/>
      <c r="AO510" s="150"/>
      <c r="AP510" s="150"/>
      <c r="AQ510" s="150"/>
      <c r="AR510" s="150"/>
      <c r="AS510" s="150"/>
      <c r="AT510" s="150"/>
      <c r="AU510" s="150"/>
      <c r="AV510" s="150"/>
      <c r="AW510" s="150"/>
      <c r="AX510" s="150"/>
      <c r="AY510" s="150"/>
      <c r="AZ510" s="150"/>
      <c r="BA510" s="150"/>
      <c r="BB510" s="150"/>
      <c r="BC510" s="150"/>
      <c r="BD510" s="150"/>
      <c r="BE510" s="150"/>
      <c r="BF510" s="150"/>
      <c r="BG510" s="150"/>
      <c r="BH510" s="150"/>
    </row>
    <row r="511" spans="1:60" outlineLevel="2" x14ac:dyDescent="0.2">
      <c r="A511" s="157"/>
      <c r="B511" s="158"/>
      <c r="C511" s="189" t="s">
        <v>866</v>
      </c>
      <c r="D511" s="162"/>
      <c r="E511" s="163">
        <v>1</v>
      </c>
      <c r="F511" s="160"/>
      <c r="G511" s="160"/>
      <c r="H511" s="160"/>
      <c r="I511" s="160"/>
      <c r="J511" s="160"/>
      <c r="K511" s="160"/>
      <c r="L511" s="160"/>
      <c r="M511" s="160"/>
      <c r="N511" s="159"/>
      <c r="O511" s="159"/>
      <c r="P511" s="159"/>
      <c r="Q511" s="159"/>
      <c r="R511" s="160"/>
      <c r="S511" s="160"/>
      <c r="T511" s="160"/>
      <c r="U511" s="160"/>
      <c r="V511" s="160"/>
      <c r="W511" s="160"/>
      <c r="X511" s="160"/>
      <c r="Y511" s="160"/>
      <c r="Z511" s="150"/>
      <c r="AA511" s="150"/>
      <c r="AB511" s="150"/>
      <c r="AC511" s="150"/>
      <c r="AD511" s="150"/>
      <c r="AE511" s="150"/>
      <c r="AF511" s="150"/>
      <c r="AG511" s="150" t="s">
        <v>171</v>
      </c>
      <c r="AH511" s="150">
        <v>0</v>
      </c>
      <c r="AI511" s="150"/>
      <c r="AJ511" s="150"/>
      <c r="AK511" s="150"/>
      <c r="AL511" s="150"/>
      <c r="AM511" s="150"/>
      <c r="AN511" s="150"/>
      <c r="AO511" s="150"/>
      <c r="AP511" s="150"/>
      <c r="AQ511" s="150"/>
      <c r="AR511" s="150"/>
      <c r="AS511" s="150"/>
      <c r="AT511" s="150"/>
      <c r="AU511" s="150"/>
      <c r="AV511" s="150"/>
      <c r="AW511" s="150"/>
      <c r="AX511" s="150"/>
      <c r="AY511" s="150"/>
      <c r="AZ511" s="150"/>
      <c r="BA511" s="150"/>
      <c r="BB511" s="150"/>
      <c r="BC511" s="150"/>
      <c r="BD511" s="150"/>
      <c r="BE511" s="150"/>
      <c r="BF511" s="150"/>
      <c r="BG511" s="150"/>
      <c r="BH511" s="150"/>
    </row>
    <row r="512" spans="1:60" ht="45" outlineLevel="1" x14ac:dyDescent="0.2">
      <c r="A512" s="173">
        <v>192</v>
      </c>
      <c r="B512" s="174" t="s">
        <v>867</v>
      </c>
      <c r="C512" s="188" t="s">
        <v>868</v>
      </c>
      <c r="D512" s="175" t="s">
        <v>229</v>
      </c>
      <c r="E512" s="176">
        <v>3</v>
      </c>
      <c r="F512" s="177"/>
      <c r="G512" s="178">
        <f>ROUND(E512*F512,2)</f>
        <v>0</v>
      </c>
      <c r="H512" s="161"/>
      <c r="I512" s="160">
        <f>ROUND(E512*H512,2)</f>
        <v>0</v>
      </c>
      <c r="J512" s="161"/>
      <c r="K512" s="160">
        <f>ROUND(E512*J512,2)</f>
        <v>0</v>
      </c>
      <c r="L512" s="160">
        <v>21</v>
      </c>
      <c r="M512" s="160">
        <f>G512*(1+L512/100)</f>
        <v>0</v>
      </c>
      <c r="N512" s="159">
        <v>0.08</v>
      </c>
      <c r="O512" s="159">
        <f>ROUND(E512*N512,2)</f>
        <v>0.24</v>
      </c>
      <c r="P512" s="159">
        <v>0</v>
      </c>
      <c r="Q512" s="159">
        <f>ROUND(E512*P512,2)</f>
        <v>0</v>
      </c>
      <c r="R512" s="160"/>
      <c r="S512" s="160" t="s">
        <v>155</v>
      </c>
      <c r="T512" s="160" t="s">
        <v>149</v>
      </c>
      <c r="U512" s="160">
        <v>0</v>
      </c>
      <c r="V512" s="160">
        <f>ROUND(E512*U512,2)</f>
        <v>0</v>
      </c>
      <c r="W512" s="160"/>
      <c r="X512" s="160" t="s">
        <v>230</v>
      </c>
      <c r="Y512" s="160" t="s">
        <v>151</v>
      </c>
      <c r="Z512" s="150"/>
      <c r="AA512" s="150"/>
      <c r="AB512" s="150"/>
      <c r="AC512" s="150"/>
      <c r="AD512" s="150"/>
      <c r="AE512" s="150"/>
      <c r="AF512" s="150"/>
      <c r="AG512" s="150" t="s">
        <v>231</v>
      </c>
      <c r="AH512" s="150"/>
      <c r="AI512" s="150"/>
      <c r="AJ512" s="150"/>
      <c r="AK512" s="150"/>
      <c r="AL512" s="150"/>
      <c r="AM512" s="150"/>
      <c r="AN512" s="150"/>
      <c r="AO512" s="150"/>
      <c r="AP512" s="150"/>
      <c r="AQ512" s="150"/>
      <c r="AR512" s="150"/>
      <c r="AS512" s="150"/>
      <c r="AT512" s="150"/>
      <c r="AU512" s="150"/>
      <c r="AV512" s="150"/>
      <c r="AW512" s="150"/>
      <c r="AX512" s="150"/>
      <c r="AY512" s="150"/>
      <c r="AZ512" s="150"/>
      <c r="BA512" s="150"/>
      <c r="BB512" s="150"/>
      <c r="BC512" s="150"/>
      <c r="BD512" s="150"/>
      <c r="BE512" s="150"/>
      <c r="BF512" s="150"/>
      <c r="BG512" s="150"/>
      <c r="BH512" s="150"/>
    </row>
    <row r="513" spans="1:60" ht="22.5" outlineLevel="2" x14ac:dyDescent="0.2">
      <c r="A513" s="157"/>
      <c r="B513" s="158"/>
      <c r="C513" s="269" t="s">
        <v>864</v>
      </c>
      <c r="D513" s="270"/>
      <c r="E513" s="270"/>
      <c r="F513" s="270"/>
      <c r="G513" s="270"/>
      <c r="H513" s="160"/>
      <c r="I513" s="160"/>
      <c r="J513" s="160"/>
      <c r="K513" s="160"/>
      <c r="L513" s="160"/>
      <c r="M513" s="160"/>
      <c r="N513" s="159"/>
      <c r="O513" s="159"/>
      <c r="P513" s="159"/>
      <c r="Q513" s="159"/>
      <c r="R513" s="160"/>
      <c r="S513" s="160"/>
      <c r="T513" s="160"/>
      <c r="U513" s="160"/>
      <c r="V513" s="160"/>
      <c r="W513" s="160"/>
      <c r="X513" s="160"/>
      <c r="Y513" s="160"/>
      <c r="Z513" s="150"/>
      <c r="AA513" s="150"/>
      <c r="AB513" s="150"/>
      <c r="AC513" s="150"/>
      <c r="AD513" s="150"/>
      <c r="AE513" s="150"/>
      <c r="AF513" s="150"/>
      <c r="AG513" s="150" t="s">
        <v>159</v>
      </c>
      <c r="AH513" s="150"/>
      <c r="AI513" s="150"/>
      <c r="AJ513" s="150"/>
      <c r="AK513" s="150"/>
      <c r="AL513" s="150"/>
      <c r="AM513" s="150"/>
      <c r="AN513" s="150"/>
      <c r="AO513" s="150"/>
      <c r="AP513" s="150"/>
      <c r="AQ513" s="150"/>
      <c r="AR513" s="150"/>
      <c r="AS513" s="150"/>
      <c r="AT513" s="150"/>
      <c r="AU513" s="150"/>
      <c r="AV513" s="150"/>
      <c r="AW513" s="150"/>
      <c r="AX513" s="150"/>
      <c r="AY513" s="150"/>
      <c r="AZ513" s="150"/>
      <c r="BA513" s="185" t="str">
        <f>C513</f>
        <v>Třícestný zdvihový směšovací ventil 120°C, Kvs25 s vnějším závitem bronzové provedení, PN16, mosazné přípojné šroubení sada,</v>
      </c>
      <c r="BB513" s="150"/>
      <c r="BC513" s="150"/>
      <c r="BD513" s="150"/>
      <c r="BE513" s="150"/>
      <c r="BF513" s="150"/>
      <c r="BG513" s="150"/>
      <c r="BH513" s="150"/>
    </row>
    <row r="514" spans="1:60" outlineLevel="3" x14ac:dyDescent="0.2">
      <c r="A514" s="157"/>
      <c r="B514" s="158"/>
      <c r="C514" s="271" t="s">
        <v>865</v>
      </c>
      <c r="D514" s="272"/>
      <c r="E514" s="272"/>
      <c r="F514" s="272"/>
      <c r="G514" s="272"/>
      <c r="H514" s="160"/>
      <c r="I514" s="160"/>
      <c r="J514" s="160"/>
      <c r="K514" s="160"/>
      <c r="L514" s="160"/>
      <c r="M514" s="160"/>
      <c r="N514" s="159"/>
      <c r="O514" s="159"/>
      <c r="P514" s="159"/>
      <c r="Q514" s="159"/>
      <c r="R514" s="160"/>
      <c r="S514" s="160"/>
      <c r="T514" s="160"/>
      <c r="U514" s="160"/>
      <c r="V514" s="160"/>
      <c r="W514" s="160"/>
      <c r="X514" s="160"/>
      <c r="Y514" s="160"/>
      <c r="Z514" s="150"/>
      <c r="AA514" s="150"/>
      <c r="AB514" s="150"/>
      <c r="AC514" s="150"/>
      <c r="AD514" s="150"/>
      <c r="AE514" s="150"/>
      <c r="AF514" s="150"/>
      <c r="AG514" s="150" t="s">
        <v>159</v>
      </c>
      <c r="AH514" s="150"/>
      <c r="AI514" s="150"/>
      <c r="AJ514" s="150"/>
      <c r="AK514" s="150"/>
      <c r="AL514" s="150"/>
      <c r="AM514" s="150"/>
      <c r="AN514" s="150"/>
      <c r="AO514" s="150"/>
      <c r="AP514" s="150"/>
      <c r="AQ514" s="150"/>
      <c r="AR514" s="150"/>
      <c r="AS514" s="150"/>
      <c r="AT514" s="150"/>
      <c r="AU514" s="150"/>
      <c r="AV514" s="150"/>
      <c r="AW514" s="150"/>
      <c r="AX514" s="150"/>
      <c r="AY514" s="150"/>
      <c r="AZ514" s="150"/>
      <c r="BA514" s="150"/>
      <c r="BB514" s="150"/>
      <c r="BC514" s="150"/>
      <c r="BD514" s="150"/>
      <c r="BE514" s="150"/>
      <c r="BF514" s="150"/>
      <c r="BG514" s="150"/>
      <c r="BH514" s="150"/>
    </row>
    <row r="515" spans="1:60" outlineLevel="2" x14ac:dyDescent="0.2">
      <c r="A515" s="157"/>
      <c r="B515" s="158"/>
      <c r="C515" s="189" t="s">
        <v>869</v>
      </c>
      <c r="D515" s="162"/>
      <c r="E515" s="163">
        <v>3</v>
      </c>
      <c r="F515" s="160"/>
      <c r="G515" s="160"/>
      <c r="H515" s="160"/>
      <c r="I515" s="160"/>
      <c r="J515" s="160"/>
      <c r="K515" s="160"/>
      <c r="L515" s="160"/>
      <c r="M515" s="160"/>
      <c r="N515" s="159"/>
      <c r="O515" s="159"/>
      <c r="P515" s="159"/>
      <c r="Q515" s="159"/>
      <c r="R515" s="160"/>
      <c r="S515" s="160"/>
      <c r="T515" s="160"/>
      <c r="U515" s="160"/>
      <c r="V515" s="160"/>
      <c r="W515" s="160"/>
      <c r="X515" s="160"/>
      <c r="Y515" s="160"/>
      <c r="Z515" s="150"/>
      <c r="AA515" s="150"/>
      <c r="AB515" s="150"/>
      <c r="AC515" s="150"/>
      <c r="AD515" s="150"/>
      <c r="AE515" s="150"/>
      <c r="AF515" s="150"/>
      <c r="AG515" s="150" t="s">
        <v>171</v>
      </c>
      <c r="AH515" s="150">
        <v>0</v>
      </c>
      <c r="AI515" s="150"/>
      <c r="AJ515" s="150"/>
      <c r="AK515" s="150"/>
      <c r="AL515" s="150"/>
      <c r="AM515" s="150"/>
      <c r="AN515" s="150"/>
      <c r="AO515" s="150"/>
      <c r="AP515" s="150"/>
      <c r="AQ515" s="150"/>
      <c r="AR515" s="150"/>
      <c r="AS515" s="150"/>
      <c r="AT515" s="150"/>
      <c r="AU515" s="150"/>
      <c r="AV515" s="150"/>
      <c r="AW515" s="150"/>
      <c r="AX515" s="150"/>
      <c r="AY515" s="150"/>
      <c r="AZ515" s="150"/>
      <c r="BA515" s="150"/>
      <c r="BB515" s="150"/>
      <c r="BC515" s="150"/>
      <c r="BD515" s="150"/>
      <c r="BE515" s="150"/>
      <c r="BF515" s="150"/>
      <c r="BG515" s="150"/>
      <c r="BH515" s="150"/>
    </row>
    <row r="516" spans="1:60" outlineLevel="1" x14ac:dyDescent="0.2">
      <c r="A516" s="179">
        <v>193</v>
      </c>
      <c r="B516" s="180" t="s">
        <v>870</v>
      </c>
      <c r="C516" s="187" t="s">
        <v>871</v>
      </c>
      <c r="D516" s="181" t="s">
        <v>218</v>
      </c>
      <c r="E516" s="182">
        <v>0.88110999999999995</v>
      </c>
      <c r="F516" s="183"/>
      <c r="G516" s="184">
        <f>ROUND(E516*F516,2)</f>
        <v>0</v>
      </c>
      <c r="H516" s="161"/>
      <c r="I516" s="160">
        <f>ROUND(E516*H516,2)</f>
        <v>0</v>
      </c>
      <c r="J516" s="161"/>
      <c r="K516" s="160">
        <f>ROUND(E516*J516,2)</f>
        <v>0</v>
      </c>
      <c r="L516" s="160">
        <v>21</v>
      </c>
      <c r="M516" s="160">
        <f>G516*(1+L516/100)</f>
        <v>0</v>
      </c>
      <c r="N516" s="159">
        <v>0</v>
      </c>
      <c r="O516" s="159">
        <f>ROUND(E516*N516,2)</f>
        <v>0</v>
      </c>
      <c r="P516" s="159">
        <v>0</v>
      </c>
      <c r="Q516" s="159">
        <f>ROUND(E516*P516,2)</f>
        <v>0</v>
      </c>
      <c r="R516" s="160"/>
      <c r="S516" s="160" t="s">
        <v>148</v>
      </c>
      <c r="T516" s="160" t="s">
        <v>148</v>
      </c>
      <c r="U516" s="160">
        <v>2.5750000000000002</v>
      </c>
      <c r="V516" s="160">
        <f>ROUND(E516*U516,2)</f>
        <v>2.27</v>
      </c>
      <c r="W516" s="160"/>
      <c r="X516" s="160" t="s">
        <v>219</v>
      </c>
      <c r="Y516" s="160" t="s">
        <v>151</v>
      </c>
      <c r="Z516" s="150"/>
      <c r="AA516" s="150"/>
      <c r="AB516" s="150"/>
      <c r="AC516" s="150"/>
      <c r="AD516" s="150"/>
      <c r="AE516" s="150"/>
      <c r="AF516" s="150"/>
      <c r="AG516" s="150" t="s">
        <v>220</v>
      </c>
      <c r="AH516" s="150"/>
      <c r="AI516" s="150"/>
      <c r="AJ516" s="150"/>
      <c r="AK516" s="150"/>
      <c r="AL516" s="150"/>
      <c r="AM516" s="150"/>
      <c r="AN516" s="150"/>
      <c r="AO516" s="150"/>
      <c r="AP516" s="150"/>
      <c r="AQ516" s="150"/>
      <c r="AR516" s="150"/>
      <c r="AS516" s="150"/>
      <c r="AT516" s="150"/>
      <c r="AU516" s="150"/>
      <c r="AV516" s="150"/>
      <c r="AW516" s="150"/>
      <c r="AX516" s="150"/>
      <c r="AY516" s="150"/>
      <c r="AZ516" s="150"/>
      <c r="BA516" s="150"/>
      <c r="BB516" s="150"/>
      <c r="BC516" s="150"/>
      <c r="BD516" s="150"/>
      <c r="BE516" s="150"/>
      <c r="BF516" s="150"/>
      <c r="BG516" s="150"/>
      <c r="BH516" s="150"/>
    </row>
    <row r="517" spans="1:60" x14ac:dyDescent="0.2">
      <c r="A517" s="166" t="s">
        <v>143</v>
      </c>
      <c r="B517" s="167" t="s">
        <v>106</v>
      </c>
      <c r="C517" s="186" t="s">
        <v>107</v>
      </c>
      <c r="D517" s="168"/>
      <c r="E517" s="169"/>
      <c r="F517" s="170"/>
      <c r="G517" s="171">
        <f>SUMIF(AG518:AG532,"&lt;&gt;NOR",G518:G532)</f>
        <v>0</v>
      </c>
      <c r="H517" s="165"/>
      <c r="I517" s="165">
        <f>SUM(I518:I532)</f>
        <v>0</v>
      </c>
      <c r="J517" s="165"/>
      <c r="K517" s="165">
        <f>SUM(K518:K532)</f>
        <v>0</v>
      </c>
      <c r="L517" s="165"/>
      <c r="M517" s="165">
        <f>SUM(M518:M532)</f>
        <v>0</v>
      </c>
      <c r="N517" s="164"/>
      <c r="O517" s="164">
        <f>SUM(O518:O532)</f>
        <v>0.05</v>
      </c>
      <c r="P517" s="164"/>
      <c r="Q517" s="164">
        <f>SUM(Q518:Q532)</f>
        <v>0</v>
      </c>
      <c r="R517" s="165"/>
      <c r="S517" s="165"/>
      <c r="T517" s="165"/>
      <c r="U517" s="165"/>
      <c r="V517" s="165">
        <f>SUM(V518:V532)</f>
        <v>34.870000000000005</v>
      </c>
      <c r="W517" s="165"/>
      <c r="X517" s="165"/>
      <c r="Y517" s="165"/>
      <c r="AG517" t="s">
        <v>144</v>
      </c>
    </row>
    <row r="518" spans="1:60" outlineLevel="1" x14ac:dyDescent="0.2">
      <c r="A518" s="173">
        <v>194</v>
      </c>
      <c r="B518" s="174" t="s">
        <v>872</v>
      </c>
      <c r="C518" s="188" t="s">
        <v>873</v>
      </c>
      <c r="D518" s="175" t="s">
        <v>288</v>
      </c>
      <c r="E518" s="176">
        <v>346.96800000000002</v>
      </c>
      <c r="F518" s="177"/>
      <c r="G518" s="178">
        <f>ROUND(E518*F518,2)</f>
        <v>0</v>
      </c>
      <c r="H518" s="161"/>
      <c r="I518" s="160">
        <f>ROUND(E518*H518,2)</f>
        <v>0</v>
      </c>
      <c r="J518" s="161"/>
      <c r="K518" s="160">
        <f>ROUND(E518*J518,2)</f>
        <v>0</v>
      </c>
      <c r="L518" s="160">
        <v>21</v>
      </c>
      <c r="M518" s="160">
        <f>G518*(1+L518/100)</f>
        <v>0</v>
      </c>
      <c r="N518" s="159">
        <v>5.0000000000000002E-5</v>
      </c>
      <c r="O518" s="159">
        <f>ROUND(E518*N518,2)</f>
        <v>0.02</v>
      </c>
      <c r="P518" s="159">
        <v>0</v>
      </c>
      <c r="Q518" s="159">
        <f>ROUND(E518*P518,2)</f>
        <v>0</v>
      </c>
      <c r="R518" s="160"/>
      <c r="S518" s="160" t="s">
        <v>148</v>
      </c>
      <c r="T518" s="160" t="s">
        <v>148</v>
      </c>
      <c r="U518" s="160">
        <v>0.1</v>
      </c>
      <c r="V518" s="160">
        <f>ROUND(E518*U518,2)</f>
        <v>34.700000000000003</v>
      </c>
      <c r="W518" s="160"/>
      <c r="X518" s="160" t="s">
        <v>209</v>
      </c>
      <c r="Y518" s="160" t="s">
        <v>151</v>
      </c>
      <c r="Z518" s="150"/>
      <c r="AA518" s="150"/>
      <c r="AB518" s="150"/>
      <c r="AC518" s="150"/>
      <c r="AD518" s="150"/>
      <c r="AE518" s="150"/>
      <c r="AF518" s="150"/>
      <c r="AG518" s="150" t="s">
        <v>292</v>
      </c>
      <c r="AH518" s="150"/>
      <c r="AI518" s="150"/>
      <c r="AJ518" s="150"/>
      <c r="AK518" s="150"/>
      <c r="AL518" s="150"/>
      <c r="AM518" s="150"/>
      <c r="AN518" s="150"/>
      <c r="AO518" s="150"/>
      <c r="AP518" s="150"/>
      <c r="AQ518" s="150"/>
      <c r="AR518" s="150"/>
      <c r="AS518" s="150"/>
      <c r="AT518" s="150"/>
      <c r="AU518" s="150"/>
      <c r="AV518" s="150"/>
      <c r="AW518" s="150"/>
      <c r="AX518" s="150"/>
      <c r="AY518" s="150"/>
      <c r="AZ518" s="150"/>
      <c r="BA518" s="150"/>
      <c r="BB518" s="150"/>
      <c r="BC518" s="150"/>
      <c r="BD518" s="150"/>
      <c r="BE518" s="150"/>
      <c r="BF518" s="150"/>
      <c r="BG518" s="150"/>
      <c r="BH518" s="150"/>
    </row>
    <row r="519" spans="1:60" outlineLevel="2" x14ac:dyDescent="0.2">
      <c r="A519" s="157"/>
      <c r="B519" s="158"/>
      <c r="C519" s="189" t="s">
        <v>874</v>
      </c>
      <c r="D519" s="162"/>
      <c r="E519" s="163">
        <v>218.5</v>
      </c>
      <c r="F519" s="160"/>
      <c r="G519" s="160"/>
      <c r="H519" s="160"/>
      <c r="I519" s="160"/>
      <c r="J519" s="160"/>
      <c r="K519" s="160"/>
      <c r="L519" s="160"/>
      <c r="M519" s="160"/>
      <c r="N519" s="159"/>
      <c r="O519" s="159"/>
      <c r="P519" s="159"/>
      <c r="Q519" s="159"/>
      <c r="R519" s="160"/>
      <c r="S519" s="160"/>
      <c r="T519" s="160"/>
      <c r="U519" s="160"/>
      <c r="V519" s="160"/>
      <c r="W519" s="160"/>
      <c r="X519" s="160"/>
      <c r="Y519" s="160"/>
      <c r="Z519" s="150"/>
      <c r="AA519" s="150"/>
      <c r="AB519" s="150"/>
      <c r="AC519" s="150"/>
      <c r="AD519" s="150"/>
      <c r="AE519" s="150"/>
      <c r="AF519" s="150"/>
      <c r="AG519" s="150" t="s">
        <v>171</v>
      </c>
      <c r="AH519" s="150">
        <v>0</v>
      </c>
      <c r="AI519" s="150"/>
      <c r="AJ519" s="150"/>
      <c r="AK519" s="150"/>
      <c r="AL519" s="150"/>
      <c r="AM519" s="150"/>
      <c r="AN519" s="150"/>
      <c r="AO519" s="150"/>
      <c r="AP519" s="150"/>
      <c r="AQ519" s="150"/>
      <c r="AR519" s="150"/>
      <c r="AS519" s="150"/>
      <c r="AT519" s="150"/>
      <c r="AU519" s="150"/>
      <c r="AV519" s="150"/>
      <c r="AW519" s="150"/>
      <c r="AX519" s="150"/>
      <c r="AY519" s="150"/>
      <c r="AZ519" s="150"/>
      <c r="BA519" s="150"/>
      <c r="BB519" s="150"/>
      <c r="BC519" s="150"/>
      <c r="BD519" s="150"/>
      <c r="BE519" s="150"/>
      <c r="BF519" s="150"/>
      <c r="BG519" s="150"/>
      <c r="BH519" s="150"/>
    </row>
    <row r="520" spans="1:60" outlineLevel="3" x14ac:dyDescent="0.2">
      <c r="A520" s="157"/>
      <c r="B520" s="158"/>
      <c r="C520" s="189" t="s">
        <v>875</v>
      </c>
      <c r="D520" s="162"/>
      <c r="E520" s="163">
        <v>15.18</v>
      </c>
      <c r="F520" s="160"/>
      <c r="G520" s="160"/>
      <c r="H520" s="160"/>
      <c r="I520" s="160"/>
      <c r="J520" s="160"/>
      <c r="K520" s="160"/>
      <c r="L520" s="160"/>
      <c r="M520" s="160"/>
      <c r="N520" s="159"/>
      <c r="O520" s="159"/>
      <c r="P520" s="159"/>
      <c r="Q520" s="159"/>
      <c r="R520" s="160"/>
      <c r="S520" s="160"/>
      <c r="T520" s="160"/>
      <c r="U520" s="160"/>
      <c r="V520" s="160"/>
      <c r="W520" s="160"/>
      <c r="X520" s="160"/>
      <c r="Y520" s="160"/>
      <c r="Z520" s="150"/>
      <c r="AA520" s="150"/>
      <c r="AB520" s="150"/>
      <c r="AC520" s="150"/>
      <c r="AD520" s="150"/>
      <c r="AE520" s="150"/>
      <c r="AF520" s="150"/>
      <c r="AG520" s="150" t="s">
        <v>171</v>
      </c>
      <c r="AH520" s="150">
        <v>0</v>
      </c>
      <c r="AI520" s="150"/>
      <c r="AJ520" s="150"/>
      <c r="AK520" s="150"/>
      <c r="AL520" s="150"/>
      <c r="AM520" s="150"/>
      <c r="AN520" s="150"/>
      <c r="AO520" s="150"/>
      <c r="AP520" s="150"/>
      <c r="AQ520" s="150"/>
      <c r="AR520" s="150"/>
      <c r="AS520" s="150"/>
      <c r="AT520" s="150"/>
      <c r="AU520" s="150"/>
      <c r="AV520" s="150"/>
      <c r="AW520" s="150"/>
      <c r="AX520" s="150"/>
      <c r="AY520" s="150"/>
      <c r="AZ520" s="150"/>
      <c r="BA520" s="150"/>
      <c r="BB520" s="150"/>
      <c r="BC520" s="150"/>
      <c r="BD520" s="150"/>
      <c r="BE520" s="150"/>
      <c r="BF520" s="150"/>
      <c r="BG520" s="150"/>
      <c r="BH520" s="150"/>
    </row>
    <row r="521" spans="1:60" outlineLevel="3" x14ac:dyDescent="0.2">
      <c r="A521" s="157"/>
      <c r="B521" s="158"/>
      <c r="C521" s="189" t="s">
        <v>876</v>
      </c>
      <c r="D521" s="162"/>
      <c r="E521" s="163">
        <v>22.5</v>
      </c>
      <c r="F521" s="160"/>
      <c r="G521" s="160"/>
      <c r="H521" s="160"/>
      <c r="I521" s="160"/>
      <c r="J521" s="160"/>
      <c r="K521" s="160"/>
      <c r="L521" s="160"/>
      <c r="M521" s="160"/>
      <c r="N521" s="159"/>
      <c r="O521" s="159"/>
      <c r="P521" s="159"/>
      <c r="Q521" s="159"/>
      <c r="R521" s="160"/>
      <c r="S521" s="160"/>
      <c r="T521" s="160"/>
      <c r="U521" s="160"/>
      <c r="V521" s="160"/>
      <c r="W521" s="160"/>
      <c r="X521" s="160"/>
      <c r="Y521" s="160"/>
      <c r="Z521" s="150"/>
      <c r="AA521" s="150"/>
      <c r="AB521" s="150"/>
      <c r="AC521" s="150"/>
      <c r="AD521" s="150"/>
      <c r="AE521" s="150"/>
      <c r="AF521" s="150"/>
      <c r="AG521" s="150" t="s">
        <v>171</v>
      </c>
      <c r="AH521" s="150">
        <v>0</v>
      </c>
      <c r="AI521" s="150"/>
      <c r="AJ521" s="150"/>
      <c r="AK521" s="150"/>
      <c r="AL521" s="150"/>
      <c r="AM521" s="150"/>
      <c r="AN521" s="150"/>
      <c r="AO521" s="150"/>
      <c r="AP521" s="150"/>
      <c r="AQ521" s="150"/>
      <c r="AR521" s="150"/>
      <c r="AS521" s="150"/>
      <c r="AT521" s="150"/>
      <c r="AU521" s="150"/>
      <c r="AV521" s="150"/>
      <c r="AW521" s="150"/>
      <c r="AX521" s="150"/>
      <c r="AY521" s="150"/>
      <c r="AZ521" s="150"/>
      <c r="BA521" s="150"/>
      <c r="BB521" s="150"/>
      <c r="BC521" s="150"/>
      <c r="BD521" s="150"/>
      <c r="BE521" s="150"/>
      <c r="BF521" s="150"/>
      <c r="BG521" s="150"/>
      <c r="BH521" s="150"/>
    </row>
    <row r="522" spans="1:60" outlineLevel="3" x14ac:dyDescent="0.2">
      <c r="A522" s="157"/>
      <c r="B522" s="158"/>
      <c r="C522" s="189" t="s">
        <v>877</v>
      </c>
      <c r="D522" s="162"/>
      <c r="E522" s="163">
        <v>20.96</v>
      </c>
      <c r="F522" s="160"/>
      <c r="G522" s="160"/>
      <c r="H522" s="160"/>
      <c r="I522" s="160"/>
      <c r="J522" s="160"/>
      <c r="K522" s="160"/>
      <c r="L522" s="160"/>
      <c r="M522" s="160"/>
      <c r="N522" s="159"/>
      <c r="O522" s="159"/>
      <c r="P522" s="159"/>
      <c r="Q522" s="159"/>
      <c r="R522" s="160"/>
      <c r="S522" s="160"/>
      <c r="T522" s="160"/>
      <c r="U522" s="160"/>
      <c r="V522" s="160"/>
      <c r="W522" s="160"/>
      <c r="X522" s="160"/>
      <c r="Y522" s="160"/>
      <c r="Z522" s="150"/>
      <c r="AA522" s="150"/>
      <c r="AB522" s="150"/>
      <c r="AC522" s="150"/>
      <c r="AD522" s="150"/>
      <c r="AE522" s="150"/>
      <c r="AF522" s="150"/>
      <c r="AG522" s="150" t="s">
        <v>171</v>
      </c>
      <c r="AH522" s="150">
        <v>0</v>
      </c>
      <c r="AI522" s="150"/>
      <c r="AJ522" s="150"/>
      <c r="AK522" s="150"/>
      <c r="AL522" s="150"/>
      <c r="AM522" s="150"/>
      <c r="AN522" s="150"/>
      <c r="AO522" s="150"/>
      <c r="AP522" s="150"/>
      <c r="AQ522" s="150"/>
      <c r="AR522" s="150"/>
      <c r="AS522" s="150"/>
      <c r="AT522" s="150"/>
      <c r="AU522" s="150"/>
      <c r="AV522" s="150"/>
      <c r="AW522" s="150"/>
      <c r="AX522" s="150"/>
      <c r="AY522" s="150"/>
      <c r="AZ522" s="150"/>
      <c r="BA522" s="150"/>
      <c r="BB522" s="150"/>
      <c r="BC522" s="150"/>
      <c r="BD522" s="150"/>
      <c r="BE522" s="150"/>
      <c r="BF522" s="150"/>
      <c r="BG522" s="150"/>
      <c r="BH522" s="150"/>
    </row>
    <row r="523" spans="1:60" ht="22.5" outlineLevel="3" x14ac:dyDescent="0.2">
      <c r="A523" s="157"/>
      <c r="B523" s="158"/>
      <c r="C523" s="189" t="s">
        <v>878</v>
      </c>
      <c r="D523" s="162"/>
      <c r="E523" s="163">
        <v>69.828000000000003</v>
      </c>
      <c r="F523" s="160"/>
      <c r="G523" s="160"/>
      <c r="H523" s="160"/>
      <c r="I523" s="160"/>
      <c r="J523" s="160"/>
      <c r="K523" s="160"/>
      <c r="L523" s="160"/>
      <c r="M523" s="160"/>
      <c r="N523" s="159"/>
      <c r="O523" s="159"/>
      <c r="P523" s="159"/>
      <c r="Q523" s="159"/>
      <c r="R523" s="160"/>
      <c r="S523" s="160"/>
      <c r="T523" s="160"/>
      <c r="U523" s="160"/>
      <c r="V523" s="160"/>
      <c r="W523" s="160"/>
      <c r="X523" s="160"/>
      <c r="Y523" s="160"/>
      <c r="Z523" s="150"/>
      <c r="AA523" s="150"/>
      <c r="AB523" s="150"/>
      <c r="AC523" s="150"/>
      <c r="AD523" s="150"/>
      <c r="AE523" s="150"/>
      <c r="AF523" s="150"/>
      <c r="AG523" s="150" t="s">
        <v>171</v>
      </c>
      <c r="AH523" s="150">
        <v>0</v>
      </c>
      <c r="AI523" s="150"/>
      <c r="AJ523" s="150"/>
      <c r="AK523" s="150"/>
      <c r="AL523" s="150"/>
      <c r="AM523" s="150"/>
      <c r="AN523" s="150"/>
      <c r="AO523" s="150"/>
      <c r="AP523" s="150"/>
      <c r="AQ523" s="150"/>
      <c r="AR523" s="150"/>
      <c r="AS523" s="150"/>
      <c r="AT523" s="150"/>
      <c r="AU523" s="150"/>
      <c r="AV523" s="150"/>
      <c r="AW523" s="150"/>
      <c r="AX523" s="150"/>
      <c r="AY523" s="150"/>
      <c r="AZ523" s="150"/>
      <c r="BA523" s="150"/>
      <c r="BB523" s="150"/>
      <c r="BC523" s="150"/>
      <c r="BD523" s="150"/>
      <c r="BE523" s="150"/>
      <c r="BF523" s="150"/>
      <c r="BG523" s="150"/>
      <c r="BH523" s="150"/>
    </row>
    <row r="524" spans="1:60" ht="22.5" outlineLevel="1" x14ac:dyDescent="0.2">
      <c r="A524" s="173">
        <v>195</v>
      </c>
      <c r="B524" s="174" t="s">
        <v>879</v>
      </c>
      <c r="C524" s="188" t="s">
        <v>880</v>
      </c>
      <c r="D524" s="175" t="s">
        <v>229</v>
      </c>
      <c r="E524" s="176">
        <v>4</v>
      </c>
      <c r="F524" s="177"/>
      <c r="G524" s="178">
        <f>ROUND(E524*F524,2)</f>
        <v>0</v>
      </c>
      <c r="H524" s="161"/>
      <c r="I524" s="160">
        <f>ROUND(E524*H524,2)</f>
        <v>0</v>
      </c>
      <c r="J524" s="161"/>
      <c r="K524" s="160">
        <f>ROUND(E524*J524,2)</f>
        <v>0</v>
      </c>
      <c r="L524" s="160">
        <v>21</v>
      </c>
      <c r="M524" s="160">
        <f>G524*(1+L524/100)</f>
        <v>0</v>
      </c>
      <c r="N524" s="159">
        <v>5.0000000000000001E-4</v>
      </c>
      <c r="O524" s="159">
        <f>ROUND(E524*N524,2)</f>
        <v>0</v>
      </c>
      <c r="P524" s="159">
        <v>0</v>
      </c>
      <c r="Q524" s="159">
        <f>ROUND(E524*P524,2)</f>
        <v>0</v>
      </c>
      <c r="R524" s="160"/>
      <c r="S524" s="160" t="s">
        <v>155</v>
      </c>
      <c r="T524" s="160" t="s">
        <v>149</v>
      </c>
      <c r="U524" s="160">
        <v>0</v>
      </c>
      <c r="V524" s="160">
        <f>ROUND(E524*U524,2)</f>
        <v>0</v>
      </c>
      <c r="W524" s="160"/>
      <c r="X524" s="160" t="s">
        <v>230</v>
      </c>
      <c r="Y524" s="160" t="s">
        <v>151</v>
      </c>
      <c r="Z524" s="150"/>
      <c r="AA524" s="150"/>
      <c r="AB524" s="150"/>
      <c r="AC524" s="150"/>
      <c r="AD524" s="150"/>
      <c r="AE524" s="150"/>
      <c r="AF524" s="150"/>
      <c r="AG524" s="150" t="s">
        <v>231</v>
      </c>
      <c r="AH524" s="150"/>
      <c r="AI524" s="150"/>
      <c r="AJ524" s="150"/>
      <c r="AK524" s="150"/>
      <c r="AL524" s="150"/>
      <c r="AM524" s="150"/>
      <c r="AN524" s="150"/>
      <c r="AO524" s="150"/>
      <c r="AP524" s="150"/>
      <c r="AQ524" s="150"/>
      <c r="AR524" s="150"/>
      <c r="AS524" s="150"/>
      <c r="AT524" s="150"/>
      <c r="AU524" s="150"/>
      <c r="AV524" s="150"/>
      <c r="AW524" s="150"/>
      <c r="AX524" s="150"/>
      <c r="AY524" s="150"/>
      <c r="AZ524" s="150"/>
      <c r="BA524" s="150"/>
      <c r="BB524" s="150"/>
      <c r="BC524" s="150"/>
      <c r="BD524" s="150"/>
      <c r="BE524" s="150"/>
      <c r="BF524" s="150"/>
      <c r="BG524" s="150"/>
      <c r="BH524" s="150"/>
    </row>
    <row r="525" spans="1:60" outlineLevel="2" x14ac:dyDescent="0.2">
      <c r="A525" s="157"/>
      <c r="B525" s="158"/>
      <c r="C525" s="189" t="s">
        <v>881</v>
      </c>
      <c r="D525" s="162"/>
      <c r="E525" s="163">
        <v>4</v>
      </c>
      <c r="F525" s="160"/>
      <c r="G525" s="160"/>
      <c r="H525" s="160"/>
      <c r="I525" s="160"/>
      <c r="J525" s="160"/>
      <c r="K525" s="160"/>
      <c r="L525" s="160"/>
      <c r="M525" s="160"/>
      <c r="N525" s="159"/>
      <c r="O525" s="159"/>
      <c r="P525" s="159"/>
      <c r="Q525" s="159"/>
      <c r="R525" s="160"/>
      <c r="S525" s="160"/>
      <c r="T525" s="160"/>
      <c r="U525" s="160"/>
      <c r="V525" s="160"/>
      <c r="W525" s="160"/>
      <c r="X525" s="160"/>
      <c r="Y525" s="160"/>
      <c r="Z525" s="150"/>
      <c r="AA525" s="150"/>
      <c r="AB525" s="150"/>
      <c r="AC525" s="150"/>
      <c r="AD525" s="150"/>
      <c r="AE525" s="150"/>
      <c r="AF525" s="150"/>
      <c r="AG525" s="150" t="s">
        <v>171</v>
      </c>
      <c r="AH525" s="150">
        <v>0</v>
      </c>
      <c r="AI525" s="150"/>
      <c r="AJ525" s="150"/>
      <c r="AK525" s="150"/>
      <c r="AL525" s="150"/>
      <c r="AM525" s="150"/>
      <c r="AN525" s="150"/>
      <c r="AO525" s="150"/>
      <c r="AP525" s="150"/>
      <c r="AQ525" s="150"/>
      <c r="AR525" s="150"/>
      <c r="AS525" s="150"/>
      <c r="AT525" s="150"/>
      <c r="AU525" s="150"/>
      <c r="AV525" s="150"/>
      <c r="AW525" s="150"/>
      <c r="AX525" s="150"/>
      <c r="AY525" s="150"/>
      <c r="AZ525" s="150"/>
      <c r="BA525" s="150"/>
      <c r="BB525" s="150"/>
      <c r="BC525" s="150"/>
      <c r="BD525" s="150"/>
      <c r="BE525" s="150"/>
      <c r="BF525" s="150"/>
      <c r="BG525" s="150"/>
      <c r="BH525" s="150"/>
    </row>
    <row r="526" spans="1:60" ht="22.5" outlineLevel="1" x14ac:dyDescent="0.2">
      <c r="A526" s="173">
        <v>196</v>
      </c>
      <c r="B526" s="174" t="s">
        <v>882</v>
      </c>
      <c r="C526" s="188" t="s">
        <v>883</v>
      </c>
      <c r="D526" s="175" t="s">
        <v>229</v>
      </c>
      <c r="E526" s="176">
        <v>4</v>
      </c>
      <c r="F526" s="177"/>
      <c r="G526" s="178">
        <f>ROUND(E526*F526,2)</f>
        <v>0</v>
      </c>
      <c r="H526" s="161"/>
      <c r="I526" s="160">
        <f>ROUND(E526*H526,2)</f>
        <v>0</v>
      </c>
      <c r="J526" s="161"/>
      <c r="K526" s="160">
        <f>ROUND(E526*J526,2)</f>
        <v>0</v>
      </c>
      <c r="L526" s="160">
        <v>21</v>
      </c>
      <c r="M526" s="160">
        <f>G526*(1+L526/100)</f>
        <v>0</v>
      </c>
      <c r="N526" s="159">
        <v>5.0000000000000001E-4</v>
      </c>
      <c r="O526" s="159">
        <f>ROUND(E526*N526,2)</f>
        <v>0</v>
      </c>
      <c r="P526" s="159">
        <v>0</v>
      </c>
      <c r="Q526" s="159">
        <f>ROUND(E526*P526,2)</f>
        <v>0</v>
      </c>
      <c r="R526" s="160"/>
      <c r="S526" s="160" t="s">
        <v>155</v>
      </c>
      <c r="T526" s="160" t="s">
        <v>149</v>
      </c>
      <c r="U526" s="160">
        <v>0</v>
      </c>
      <c r="V526" s="160">
        <f>ROUND(E526*U526,2)</f>
        <v>0</v>
      </c>
      <c r="W526" s="160"/>
      <c r="X526" s="160" t="s">
        <v>230</v>
      </c>
      <c r="Y526" s="160" t="s">
        <v>151</v>
      </c>
      <c r="Z526" s="150"/>
      <c r="AA526" s="150"/>
      <c r="AB526" s="150"/>
      <c r="AC526" s="150"/>
      <c r="AD526" s="150"/>
      <c r="AE526" s="150"/>
      <c r="AF526" s="150"/>
      <c r="AG526" s="150" t="s">
        <v>231</v>
      </c>
      <c r="AH526" s="150"/>
      <c r="AI526" s="150"/>
      <c r="AJ526" s="150"/>
      <c r="AK526" s="150"/>
      <c r="AL526" s="150"/>
      <c r="AM526" s="150"/>
      <c r="AN526" s="150"/>
      <c r="AO526" s="150"/>
      <c r="AP526" s="150"/>
      <c r="AQ526" s="150"/>
      <c r="AR526" s="150"/>
      <c r="AS526" s="150"/>
      <c r="AT526" s="150"/>
      <c r="AU526" s="150"/>
      <c r="AV526" s="150"/>
      <c r="AW526" s="150"/>
      <c r="AX526" s="150"/>
      <c r="AY526" s="150"/>
      <c r="AZ526" s="150"/>
      <c r="BA526" s="150"/>
      <c r="BB526" s="150"/>
      <c r="BC526" s="150"/>
      <c r="BD526" s="150"/>
      <c r="BE526" s="150"/>
      <c r="BF526" s="150"/>
      <c r="BG526" s="150"/>
      <c r="BH526" s="150"/>
    </row>
    <row r="527" spans="1:60" outlineLevel="2" x14ac:dyDescent="0.2">
      <c r="A527" s="157"/>
      <c r="B527" s="158"/>
      <c r="C527" s="189" t="s">
        <v>884</v>
      </c>
      <c r="D527" s="162"/>
      <c r="E527" s="163">
        <v>4</v>
      </c>
      <c r="F527" s="160"/>
      <c r="G527" s="160"/>
      <c r="H527" s="160"/>
      <c r="I527" s="160"/>
      <c r="J527" s="160"/>
      <c r="K527" s="160"/>
      <c r="L527" s="160"/>
      <c r="M527" s="160"/>
      <c r="N527" s="159"/>
      <c r="O527" s="159"/>
      <c r="P527" s="159"/>
      <c r="Q527" s="159"/>
      <c r="R527" s="160"/>
      <c r="S527" s="160"/>
      <c r="T527" s="160"/>
      <c r="U527" s="160"/>
      <c r="V527" s="160"/>
      <c r="W527" s="160"/>
      <c r="X527" s="160"/>
      <c r="Y527" s="160"/>
      <c r="Z527" s="150"/>
      <c r="AA527" s="150"/>
      <c r="AB527" s="150"/>
      <c r="AC527" s="150"/>
      <c r="AD527" s="150"/>
      <c r="AE527" s="150"/>
      <c r="AF527" s="150"/>
      <c r="AG527" s="150" t="s">
        <v>171</v>
      </c>
      <c r="AH527" s="150">
        <v>0</v>
      </c>
      <c r="AI527" s="150"/>
      <c r="AJ527" s="150"/>
      <c r="AK527" s="150"/>
      <c r="AL527" s="150"/>
      <c r="AM527" s="150"/>
      <c r="AN527" s="150"/>
      <c r="AO527" s="150"/>
      <c r="AP527" s="150"/>
      <c r="AQ527" s="150"/>
      <c r="AR527" s="150"/>
      <c r="AS527" s="150"/>
      <c r="AT527" s="150"/>
      <c r="AU527" s="150"/>
      <c r="AV527" s="150"/>
      <c r="AW527" s="150"/>
      <c r="AX527" s="150"/>
      <c r="AY527" s="150"/>
      <c r="AZ527" s="150"/>
      <c r="BA527" s="150"/>
      <c r="BB527" s="150"/>
      <c r="BC527" s="150"/>
      <c r="BD527" s="150"/>
      <c r="BE527" s="150"/>
      <c r="BF527" s="150"/>
      <c r="BG527" s="150"/>
      <c r="BH527" s="150"/>
    </row>
    <row r="528" spans="1:60" ht="22.5" outlineLevel="1" x14ac:dyDescent="0.2">
      <c r="A528" s="173">
        <v>197</v>
      </c>
      <c r="B528" s="174" t="s">
        <v>885</v>
      </c>
      <c r="C528" s="188" t="s">
        <v>886</v>
      </c>
      <c r="D528" s="175" t="s">
        <v>229</v>
      </c>
      <c r="E528" s="176">
        <v>15</v>
      </c>
      <c r="F528" s="177"/>
      <c r="G528" s="178">
        <f>ROUND(E528*F528,2)</f>
        <v>0</v>
      </c>
      <c r="H528" s="161"/>
      <c r="I528" s="160">
        <f>ROUND(E528*H528,2)</f>
        <v>0</v>
      </c>
      <c r="J528" s="161"/>
      <c r="K528" s="160">
        <f>ROUND(E528*J528,2)</f>
        <v>0</v>
      </c>
      <c r="L528" s="160">
        <v>21</v>
      </c>
      <c r="M528" s="160">
        <f>G528*(1+L528/100)</f>
        <v>0</v>
      </c>
      <c r="N528" s="159">
        <v>5.0000000000000001E-4</v>
      </c>
      <c r="O528" s="159">
        <f>ROUND(E528*N528,2)</f>
        <v>0.01</v>
      </c>
      <c r="P528" s="159">
        <v>0</v>
      </c>
      <c r="Q528" s="159">
        <f>ROUND(E528*P528,2)</f>
        <v>0</v>
      </c>
      <c r="R528" s="160"/>
      <c r="S528" s="160" t="s">
        <v>155</v>
      </c>
      <c r="T528" s="160" t="s">
        <v>149</v>
      </c>
      <c r="U528" s="160">
        <v>0</v>
      </c>
      <c r="V528" s="160">
        <f>ROUND(E528*U528,2)</f>
        <v>0</v>
      </c>
      <c r="W528" s="160"/>
      <c r="X528" s="160" t="s">
        <v>230</v>
      </c>
      <c r="Y528" s="160" t="s">
        <v>151</v>
      </c>
      <c r="Z528" s="150"/>
      <c r="AA528" s="150"/>
      <c r="AB528" s="150"/>
      <c r="AC528" s="150"/>
      <c r="AD528" s="150"/>
      <c r="AE528" s="150"/>
      <c r="AF528" s="150"/>
      <c r="AG528" s="150" t="s">
        <v>231</v>
      </c>
      <c r="AH528" s="150"/>
      <c r="AI528" s="150"/>
      <c r="AJ528" s="150"/>
      <c r="AK528" s="150"/>
      <c r="AL528" s="150"/>
      <c r="AM528" s="150"/>
      <c r="AN528" s="150"/>
      <c r="AO528" s="150"/>
      <c r="AP528" s="150"/>
      <c r="AQ528" s="150"/>
      <c r="AR528" s="150"/>
      <c r="AS528" s="150"/>
      <c r="AT528" s="150"/>
      <c r="AU528" s="150"/>
      <c r="AV528" s="150"/>
      <c r="AW528" s="150"/>
      <c r="AX528" s="150"/>
      <c r="AY528" s="150"/>
      <c r="AZ528" s="150"/>
      <c r="BA528" s="150"/>
      <c r="BB528" s="150"/>
      <c r="BC528" s="150"/>
      <c r="BD528" s="150"/>
      <c r="BE528" s="150"/>
      <c r="BF528" s="150"/>
      <c r="BG528" s="150"/>
      <c r="BH528" s="150"/>
    </row>
    <row r="529" spans="1:60" outlineLevel="2" x14ac:dyDescent="0.2">
      <c r="A529" s="157"/>
      <c r="B529" s="158"/>
      <c r="C529" s="189" t="s">
        <v>887</v>
      </c>
      <c r="D529" s="162"/>
      <c r="E529" s="163">
        <v>15</v>
      </c>
      <c r="F529" s="160"/>
      <c r="G529" s="160"/>
      <c r="H529" s="160"/>
      <c r="I529" s="160"/>
      <c r="J529" s="160"/>
      <c r="K529" s="160"/>
      <c r="L529" s="160"/>
      <c r="M529" s="160"/>
      <c r="N529" s="159"/>
      <c r="O529" s="159"/>
      <c r="P529" s="159"/>
      <c r="Q529" s="159"/>
      <c r="R529" s="160"/>
      <c r="S529" s="160"/>
      <c r="T529" s="160"/>
      <c r="U529" s="160"/>
      <c r="V529" s="160"/>
      <c r="W529" s="160"/>
      <c r="X529" s="160"/>
      <c r="Y529" s="160"/>
      <c r="Z529" s="150"/>
      <c r="AA529" s="150"/>
      <c r="AB529" s="150"/>
      <c r="AC529" s="150"/>
      <c r="AD529" s="150"/>
      <c r="AE529" s="150"/>
      <c r="AF529" s="150"/>
      <c r="AG529" s="150" t="s">
        <v>171</v>
      </c>
      <c r="AH529" s="150">
        <v>0</v>
      </c>
      <c r="AI529" s="150"/>
      <c r="AJ529" s="150"/>
      <c r="AK529" s="150"/>
      <c r="AL529" s="150"/>
      <c r="AM529" s="150"/>
      <c r="AN529" s="150"/>
      <c r="AO529" s="150"/>
      <c r="AP529" s="150"/>
      <c r="AQ529" s="150"/>
      <c r="AR529" s="150"/>
      <c r="AS529" s="150"/>
      <c r="AT529" s="150"/>
      <c r="AU529" s="150"/>
      <c r="AV529" s="150"/>
      <c r="AW529" s="150"/>
      <c r="AX529" s="150"/>
      <c r="AY529" s="150"/>
      <c r="AZ529" s="150"/>
      <c r="BA529" s="150"/>
      <c r="BB529" s="150"/>
      <c r="BC529" s="150"/>
      <c r="BD529" s="150"/>
      <c r="BE529" s="150"/>
      <c r="BF529" s="150"/>
      <c r="BG529" s="150"/>
      <c r="BH529" s="150"/>
    </row>
    <row r="530" spans="1:60" ht="22.5" outlineLevel="1" x14ac:dyDescent="0.2">
      <c r="A530" s="173">
        <v>198</v>
      </c>
      <c r="B530" s="174" t="s">
        <v>888</v>
      </c>
      <c r="C530" s="188" t="s">
        <v>889</v>
      </c>
      <c r="D530" s="175" t="s">
        <v>229</v>
      </c>
      <c r="E530" s="176">
        <v>42</v>
      </c>
      <c r="F530" s="177"/>
      <c r="G530" s="178">
        <f>ROUND(E530*F530,2)</f>
        <v>0</v>
      </c>
      <c r="H530" s="161"/>
      <c r="I530" s="160">
        <f>ROUND(E530*H530,2)</f>
        <v>0</v>
      </c>
      <c r="J530" s="161"/>
      <c r="K530" s="160">
        <f>ROUND(E530*J530,2)</f>
        <v>0</v>
      </c>
      <c r="L530" s="160">
        <v>21</v>
      </c>
      <c r="M530" s="160">
        <f>G530*(1+L530/100)</f>
        <v>0</v>
      </c>
      <c r="N530" s="159">
        <v>5.0000000000000001E-4</v>
      </c>
      <c r="O530" s="159">
        <f>ROUND(E530*N530,2)</f>
        <v>0.02</v>
      </c>
      <c r="P530" s="159">
        <v>0</v>
      </c>
      <c r="Q530" s="159">
        <f>ROUND(E530*P530,2)</f>
        <v>0</v>
      </c>
      <c r="R530" s="160"/>
      <c r="S530" s="160" t="s">
        <v>155</v>
      </c>
      <c r="T530" s="160" t="s">
        <v>149</v>
      </c>
      <c r="U530" s="160">
        <v>0</v>
      </c>
      <c r="V530" s="160">
        <f>ROUND(E530*U530,2)</f>
        <v>0</v>
      </c>
      <c r="W530" s="160"/>
      <c r="X530" s="160" t="s">
        <v>230</v>
      </c>
      <c r="Y530" s="160" t="s">
        <v>151</v>
      </c>
      <c r="Z530" s="150"/>
      <c r="AA530" s="150"/>
      <c r="AB530" s="150"/>
      <c r="AC530" s="150"/>
      <c r="AD530" s="150"/>
      <c r="AE530" s="150"/>
      <c r="AF530" s="150"/>
      <c r="AG530" s="150" t="s">
        <v>231</v>
      </c>
      <c r="AH530" s="150"/>
      <c r="AI530" s="150"/>
      <c r="AJ530" s="150"/>
      <c r="AK530" s="150"/>
      <c r="AL530" s="150"/>
      <c r="AM530" s="150"/>
      <c r="AN530" s="150"/>
      <c r="AO530" s="150"/>
      <c r="AP530" s="150"/>
      <c r="AQ530" s="150"/>
      <c r="AR530" s="150"/>
      <c r="AS530" s="150"/>
      <c r="AT530" s="150"/>
      <c r="AU530" s="150"/>
      <c r="AV530" s="150"/>
      <c r="AW530" s="150"/>
      <c r="AX530" s="150"/>
      <c r="AY530" s="150"/>
      <c r="AZ530" s="150"/>
      <c r="BA530" s="150"/>
      <c r="BB530" s="150"/>
      <c r="BC530" s="150"/>
      <c r="BD530" s="150"/>
      <c r="BE530" s="150"/>
      <c r="BF530" s="150"/>
      <c r="BG530" s="150"/>
      <c r="BH530" s="150"/>
    </row>
    <row r="531" spans="1:60" outlineLevel="2" x14ac:dyDescent="0.2">
      <c r="A531" s="157"/>
      <c r="B531" s="158"/>
      <c r="C531" s="189" t="s">
        <v>890</v>
      </c>
      <c r="D531" s="162"/>
      <c r="E531" s="163">
        <v>42</v>
      </c>
      <c r="F531" s="160"/>
      <c r="G531" s="160"/>
      <c r="H531" s="160"/>
      <c r="I531" s="160"/>
      <c r="J531" s="160"/>
      <c r="K531" s="160"/>
      <c r="L531" s="160"/>
      <c r="M531" s="160"/>
      <c r="N531" s="159"/>
      <c r="O531" s="159"/>
      <c r="P531" s="159"/>
      <c r="Q531" s="159"/>
      <c r="R531" s="160"/>
      <c r="S531" s="160"/>
      <c r="T531" s="160"/>
      <c r="U531" s="160"/>
      <c r="V531" s="160"/>
      <c r="W531" s="160"/>
      <c r="X531" s="160"/>
      <c r="Y531" s="160"/>
      <c r="Z531" s="150"/>
      <c r="AA531" s="150"/>
      <c r="AB531" s="150"/>
      <c r="AC531" s="150"/>
      <c r="AD531" s="150"/>
      <c r="AE531" s="150"/>
      <c r="AF531" s="150"/>
      <c r="AG531" s="150" t="s">
        <v>171</v>
      </c>
      <c r="AH531" s="150">
        <v>0</v>
      </c>
      <c r="AI531" s="150"/>
      <c r="AJ531" s="150"/>
      <c r="AK531" s="150"/>
      <c r="AL531" s="150"/>
      <c r="AM531" s="150"/>
      <c r="AN531" s="150"/>
      <c r="AO531" s="150"/>
      <c r="AP531" s="150"/>
      <c r="AQ531" s="150"/>
      <c r="AR531" s="150"/>
      <c r="AS531" s="150"/>
      <c r="AT531" s="150"/>
      <c r="AU531" s="150"/>
      <c r="AV531" s="150"/>
      <c r="AW531" s="150"/>
      <c r="AX531" s="150"/>
      <c r="AY531" s="150"/>
      <c r="AZ531" s="150"/>
      <c r="BA531" s="150"/>
      <c r="BB531" s="150"/>
      <c r="BC531" s="150"/>
      <c r="BD531" s="150"/>
      <c r="BE531" s="150"/>
      <c r="BF531" s="150"/>
      <c r="BG531" s="150"/>
      <c r="BH531" s="150"/>
    </row>
    <row r="532" spans="1:60" outlineLevel="1" x14ac:dyDescent="0.2">
      <c r="A532" s="179">
        <v>199</v>
      </c>
      <c r="B532" s="180" t="s">
        <v>891</v>
      </c>
      <c r="C532" s="187" t="s">
        <v>892</v>
      </c>
      <c r="D532" s="181" t="s">
        <v>218</v>
      </c>
      <c r="E532" s="182">
        <v>4.9849999999999998E-2</v>
      </c>
      <c r="F532" s="183"/>
      <c r="G532" s="184">
        <f>ROUND(E532*F532,2)</f>
        <v>0</v>
      </c>
      <c r="H532" s="161"/>
      <c r="I532" s="160">
        <f>ROUND(E532*H532,2)</f>
        <v>0</v>
      </c>
      <c r="J532" s="161"/>
      <c r="K532" s="160">
        <f>ROUND(E532*J532,2)</f>
        <v>0</v>
      </c>
      <c r="L532" s="160">
        <v>21</v>
      </c>
      <c r="M532" s="160">
        <f>G532*(1+L532/100)</f>
        <v>0</v>
      </c>
      <c r="N532" s="159">
        <v>0</v>
      </c>
      <c r="O532" s="159">
        <f>ROUND(E532*N532,2)</f>
        <v>0</v>
      </c>
      <c r="P532" s="159">
        <v>0</v>
      </c>
      <c r="Q532" s="159">
        <f>ROUND(E532*P532,2)</f>
        <v>0</v>
      </c>
      <c r="R532" s="160"/>
      <c r="S532" s="160" t="s">
        <v>148</v>
      </c>
      <c r="T532" s="160" t="s">
        <v>148</v>
      </c>
      <c r="U532" s="160">
        <v>3.327</v>
      </c>
      <c r="V532" s="160">
        <f>ROUND(E532*U532,2)</f>
        <v>0.17</v>
      </c>
      <c r="W532" s="160"/>
      <c r="X532" s="160" t="s">
        <v>219</v>
      </c>
      <c r="Y532" s="160" t="s">
        <v>151</v>
      </c>
      <c r="Z532" s="150"/>
      <c r="AA532" s="150"/>
      <c r="AB532" s="150"/>
      <c r="AC532" s="150"/>
      <c r="AD532" s="150"/>
      <c r="AE532" s="150"/>
      <c r="AF532" s="150"/>
      <c r="AG532" s="150" t="s">
        <v>220</v>
      </c>
      <c r="AH532" s="150"/>
      <c r="AI532" s="150"/>
      <c r="AJ532" s="150"/>
      <c r="AK532" s="150"/>
      <c r="AL532" s="150"/>
      <c r="AM532" s="150"/>
      <c r="AN532" s="150"/>
      <c r="AO532" s="150"/>
      <c r="AP532" s="150"/>
      <c r="AQ532" s="150"/>
      <c r="AR532" s="150"/>
      <c r="AS532" s="150"/>
      <c r="AT532" s="150"/>
      <c r="AU532" s="150"/>
      <c r="AV532" s="150"/>
      <c r="AW532" s="150"/>
      <c r="AX532" s="150"/>
      <c r="AY532" s="150"/>
      <c r="AZ532" s="150"/>
      <c r="BA532" s="150"/>
      <c r="BB532" s="150"/>
      <c r="BC532" s="150"/>
      <c r="BD532" s="150"/>
      <c r="BE532" s="150"/>
      <c r="BF532" s="150"/>
      <c r="BG532" s="150"/>
      <c r="BH532" s="150"/>
    </row>
    <row r="533" spans="1:60" x14ac:dyDescent="0.2">
      <c r="A533" s="166" t="s">
        <v>143</v>
      </c>
      <c r="B533" s="167" t="s">
        <v>108</v>
      </c>
      <c r="C533" s="186" t="s">
        <v>109</v>
      </c>
      <c r="D533" s="168"/>
      <c r="E533" s="169"/>
      <c r="F533" s="170"/>
      <c r="G533" s="171">
        <f>SUMIF(AG534:AG571,"&lt;&gt;NOR",G534:G571)</f>
        <v>0</v>
      </c>
      <c r="H533" s="165"/>
      <c r="I533" s="165">
        <f>SUM(I534:I571)</f>
        <v>0</v>
      </c>
      <c r="J533" s="165"/>
      <c r="K533" s="165">
        <f>SUM(K534:K571)</f>
        <v>0</v>
      </c>
      <c r="L533" s="165"/>
      <c r="M533" s="165">
        <f>SUM(M534:M571)</f>
        <v>0</v>
      </c>
      <c r="N533" s="164"/>
      <c r="O533" s="164">
        <f>SUM(O534:O571)</f>
        <v>0</v>
      </c>
      <c r="P533" s="164"/>
      <c r="Q533" s="164">
        <f>SUM(Q534:Q571)</f>
        <v>0</v>
      </c>
      <c r="R533" s="165"/>
      <c r="S533" s="165"/>
      <c r="T533" s="165"/>
      <c r="U533" s="165"/>
      <c r="V533" s="165">
        <f>SUM(V534:V571)</f>
        <v>22.32</v>
      </c>
      <c r="W533" s="165"/>
      <c r="X533" s="165"/>
      <c r="Y533" s="165"/>
      <c r="AG533" t="s">
        <v>144</v>
      </c>
    </row>
    <row r="534" spans="1:60" outlineLevel="1" x14ac:dyDescent="0.2">
      <c r="A534" s="173">
        <v>200</v>
      </c>
      <c r="B534" s="174" t="s">
        <v>893</v>
      </c>
      <c r="C534" s="188" t="s">
        <v>894</v>
      </c>
      <c r="D534" s="175" t="s">
        <v>208</v>
      </c>
      <c r="E534" s="176">
        <v>12.25</v>
      </c>
      <c r="F534" s="177"/>
      <c r="G534" s="178">
        <f>ROUND(E534*F534,2)</f>
        <v>0</v>
      </c>
      <c r="H534" s="161"/>
      <c r="I534" s="160">
        <f>ROUND(E534*H534,2)</f>
        <v>0</v>
      </c>
      <c r="J534" s="161"/>
      <c r="K534" s="160">
        <f>ROUND(E534*J534,2)</f>
        <v>0</v>
      </c>
      <c r="L534" s="160">
        <v>21</v>
      </c>
      <c r="M534" s="160">
        <f>G534*(1+L534/100)</f>
        <v>0</v>
      </c>
      <c r="N534" s="159">
        <v>3.1E-4</v>
      </c>
      <c r="O534" s="159">
        <f>ROUND(E534*N534,2)</f>
        <v>0</v>
      </c>
      <c r="P534" s="159">
        <v>0</v>
      </c>
      <c r="Q534" s="159">
        <f>ROUND(E534*P534,2)</f>
        <v>0</v>
      </c>
      <c r="R534" s="160"/>
      <c r="S534" s="160" t="s">
        <v>148</v>
      </c>
      <c r="T534" s="160" t="s">
        <v>148</v>
      </c>
      <c r="U534" s="160">
        <v>0.4</v>
      </c>
      <c r="V534" s="160">
        <f>ROUND(E534*U534,2)</f>
        <v>4.9000000000000004</v>
      </c>
      <c r="W534" s="160"/>
      <c r="X534" s="160" t="s">
        <v>209</v>
      </c>
      <c r="Y534" s="160" t="s">
        <v>151</v>
      </c>
      <c r="Z534" s="150"/>
      <c r="AA534" s="150"/>
      <c r="AB534" s="150"/>
      <c r="AC534" s="150"/>
      <c r="AD534" s="150"/>
      <c r="AE534" s="150"/>
      <c r="AF534" s="150"/>
      <c r="AG534" s="150" t="s">
        <v>214</v>
      </c>
      <c r="AH534" s="150"/>
      <c r="AI534" s="150"/>
      <c r="AJ534" s="150"/>
      <c r="AK534" s="150"/>
      <c r="AL534" s="150"/>
      <c r="AM534" s="150"/>
      <c r="AN534" s="150"/>
      <c r="AO534" s="150"/>
      <c r="AP534" s="150"/>
      <c r="AQ534" s="150"/>
      <c r="AR534" s="150"/>
      <c r="AS534" s="150"/>
      <c r="AT534" s="150"/>
      <c r="AU534" s="150"/>
      <c r="AV534" s="150"/>
      <c r="AW534" s="150"/>
      <c r="AX534" s="150"/>
      <c r="AY534" s="150"/>
      <c r="AZ534" s="150"/>
      <c r="BA534" s="150"/>
      <c r="BB534" s="150"/>
      <c r="BC534" s="150"/>
      <c r="BD534" s="150"/>
      <c r="BE534" s="150"/>
      <c r="BF534" s="150"/>
      <c r="BG534" s="150"/>
      <c r="BH534" s="150"/>
    </row>
    <row r="535" spans="1:60" outlineLevel="2" x14ac:dyDescent="0.2">
      <c r="A535" s="157"/>
      <c r="B535" s="158"/>
      <c r="C535" s="269" t="s">
        <v>895</v>
      </c>
      <c r="D535" s="270"/>
      <c r="E535" s="270"/>
      <c r="F535" s="270"/>
      <c r="G535" s="270"/>
      <c r="H535" s="160"/>
      <c r="I535" s="160"/>
      <c r="J535" s="160"/>
      <c r="K535" s="160"/>
      <c r="L535" s="160"/>
      <c r="M535" s="160"/>
      <c r="N535" s="159"/>
      <c r="O535" s="159"/>
      <c r="P535" s="159"/>
      <c r="Q535" s="159"/>
      <c r="R535" s="160"/>
      <c r="S535" s="160"/>
      <c r="T535" s="160"/>
      <c r="U535" s="160"/>
      <c r="V535" s="160"/>
      <c r="W535" s="160"/>
      <c r="X535" s="160"/>
      <c r="Y535" s="160"/>
      <c r="Z535" s="150"/>
      <c r="AA535" s="150"/>
      <c r="AB535" s="150"/>
      <c r="AC535" s="150"/>
      <c r="AD535" s="150"/>
      <c r="AE535" s="150"/>
      <c r="AF535" s="150"/>
      <c r="AG535" s="150" t="s">
        <v>159</v>
      </c>
      <c r="AH535" s="150"/>
      <c r="AI535" s="150"/>
      <c r="AJ535" s="150"/>
      <c r="AK535" s="150"/>
      <c r="AL535" s="150"/>
      <c r="AM535" s="150"/>
      <c r="AN535" s="150"/>
      <c r="AO535" s="150"/>
      <c r="AP535" s="150"/>
      <c r="AQ535" s="150"/>
      <c r="AR535" s="150"/>
      <c r="AS535" s="150"/>
      <c r="AT535" s="150"/>
      <c r="AU535" s="150"/>
      <c r="AV535" s="150"/>
      <c r="AW535" s="150"/>
      <c r="AX535" s="150"/>
      <c r="AY535" s="150"/>
      <c r="AZ535" s="150"/>
      <c r="BA535" s="150"/>
      <c r="BB535" s="150"/>
      <c r="BC535" s="150"/>
      <c r="BD535" s="150"/>
      <c r="BE535" s="150"/>
      <c r="BF535" s="150"/>
      <c r="BG535" s="150"/>
      <c r="BH535" s="150"/>
    </row>
    <row r="536" spans="1:60" outlineLevel="2" x14ac:dyDescent="0.2">
      <c r="A536" s="157"/>
      <c r="B536" s="158"/>
      <c r="C536" s="189" t="s">
        <v>896</v>
      </c>
      <c r="D536" s="162"/>
      <c r="E536" s="163">
        <v>7.95</v>
      </c>
      <c r="F536" s="160"/>
      <c r="G536" s="160"/>
      <c r="H536" s="160"/>
      <c r="I536" s="160"/>
      <c r="J536" s="160"/>
      <c r="K536" s="160"/>
      <c r="L536" s="160"/>
      <c r="M536" s="160"/>
      <c r="N536" s="159"/>
      <c r="O536" s="159"/>
      <c r="P536" s="159"/>
      <c r="Q536" s="159"/>
      <c r="R536" s="160"/>
      <c r="S536" s="160"/>
      <c r="T536" s="160"/>
      <c r="U536" s="160"/>
      <c r="V536" s="160"/>
      <c r="W536" s="160"/>
      <c r="X536" s="160"/>
      <c r="Y536" s="160"/>
      <c r="Z536" s="150"/>
      <c r="AA536" s="150"/>
      <c r="AB536" s="150"/>
      <c r="AC536" s="150"/>
      <c r="AD536" s="150"/>
      <c r="AE536" s="150"/>
      <c r="AF536" s="150"/>
      <c r="AG536" s="150" t="s">
        <v>171</v>
      </c>
      <c r="AH536" s="150">
        <v>0</v>
      </c>
      <c r="AI536" s="150"/>
      <c r="AJ536" s="150"/>
      <c r="AK536" s="150"/>
      <c r="AL536" s="150"/>
      <c r="AM536" s="150"/>
      <c r="AN536" s="150"/>
      <c r="AO536" s="150"/>
      <c r="AP536" s="150"/>
      <c r="AQ536" s="150"/>
      <c r="AR536" s="150"/>
      <c r="AS536" s="150"/>
      <c r="AT536" s="150"/>
      <c r="AU536" s="150"/>
      <c r="AV536" s="150"/>
      <c r="AW536" s="150"/>
      <c r="AX536" s="150"/>
      <c r="AY536" s="150"/>
      <c r="AZ536" s="150"/>
      <c r="BA536" s="150"/>
      <c r="BB536" s="150"/>
      <c r="BC536" s="150"/>
      <c r="BD536" s="150"/>
      <c r="BE536" s="150"/>
      <c r="BF536" s="150"/>
      <c r="BG536" s="150"/>
      <c r="BH536" s="150"/>
    </row>
    <row r="537" spans="1:60" ht="22.5" outlineLevel="3" x14ac:dyDescent="0.2">
      <c r="A537" s="157"/>
      <c r="B537" s="158"/>
      <c r="C537" s="189" t="s">
        <v>897</v>
      </c>
      <c r="D537" s="162"/>
      <c r="E537" s="163">
        <v>4.3</v>
      </c>
      <c r="F537" s="160"/>
      <c r="G537" s="160"/>
      <c r="H537" s="160"/>
      <c r="I537" s="160"/>
      <c r="J537" s="160"/>
      <c r="K537" s="160"/>
      <c r="L537" s="160"/>
      <c r="M537" s="160"/>
      <c r="N537" s="159"/>
      <c r="O537" s="159"/>
      <c r="P537" s="159"/>
      <c r="Q537" s="159"/>
      <c r="R537" s="160"/>
      <c r="S537" s="160"/>
      <c r="T537" s="160"/>
      <c r="U537" s="160"/>
      <c r="V537" s="160"/>
      <c r="W537" s="160"/>
      <c r="X537" s="160"/>
      <c r="Y537" s="160"/>
      <c r="Z537" s="150"/>
      <c r="AA537" s="150"/>
      <c r="AB537" s="150"/>
      <c r="AC537" s="150"/>
      <c r="AD537" s="150"/>
      <c r="AE537" s="150"/>
      <c r="AF537" s="150"/>
      <c r="AG537" s="150" t="s">
        <v>171</v>
      </c>
      <c r="AH537" s="150">
        <v>0</v>
      </c>
      <c r="AI537" s="150"/>
      <c r="AJ537" s="150"/>
      <c r="AK537" s="150"/>
      <c r="AL537" s="150"/>
      <c r="AM537" s="150"/>
      <c r="AN537" s="150"/>
      <c r="AO537" s="150"/>
      <c r="AP537" s="150"/>
      <c r="AQ537" s="150"/>
      <c r="AR537" s="150"/>
      <c r="AS537" s="150"/>
      <c r="AT537" s="150"/>
      <c r="AU537" s="150"/>
      <c r="AV537" s="150"/>
      <c r="AW537" s="150"/>
      <c r="AX537" s="150"/>
      <c r="AY537" s="150"/>
      <c r="AZ537" s="150"/>
      <c r="BA537" s="150"/>
      <c r="BB537" s="150"/>
      <c r="BC537" s="150"/>
      <c r="BD537" s="150"/>
      <c r="BE537" s="150"/>
      <c r="BF537" s="150"/>
      <c r="BG537" s="150"/>
      <c r="BH537" s="150"/>
    </row>
    <row r="538" spans="1:60" outlineLevel="1" x14ac:dyDescent="0.2">
      <c r="A538" s="173">
        <v>201</v>
      </c>
      <c r="B538" s="174" t="s">
        <v>898</v>
      </c>
      <c r="C538" s="188" t="s">
        <v>899</v>
      </c>
      <c r="D538" s="175" t="s">
        <v>223</v>
      </c>
      <c r="E538" s="176">
        <v>48.3</v>
      </c>
      <c r="F538" s="177"/>
      <c r="G538" s="178">
        <f>ROUND(E538*F538,2)</f>
        <v>0</v>
      </c>
      <c r="H538" s="161"/>
      <c r="I538" s="160">
        <f>ROUND(E538*H538,2)</f>
        <v>0</v>
      </c>
      <c r="J538" s="161"/>
      <c r="K538" s="160">
        <f>ROUND(E538*J538,2)</f>
        <v>0</v>
      </c>
      <c r="L538" s="160">
        <v>21</v>
      </c>
      <c r="M538" s="160">
        <f>G538*(1+L538/100)</f>
        <v>0</v>
      </c>
      <c r="N538" s="159">
        <v>6.9999999999999994E-5</v>
      </c>
      <c r="O538" s="159">
        <f>ROUND(E538*N538,2)</f>
        <v>0</v>
      </c>
      <c r="P538" s="159">
        <v>0</v>
      </c>
      <c r="Q538" s="159">
        <f>ROUND(E538*P538,2)</f>
        <v>0</v>
      </c>
      <c r="R538" s="160"/>
      <c r="S538" s="160" t="s">
        <v>148</v>
      </c>
      <c r="T538" s="160" t="s">
        <v>148</v>
      </c>
      <c r="U538" s="160">
        <v>0.09</v>
      </c>
      <c r="V538" s="160">
        <f>ROUND(E538*U538,2)</f>
        <v>4.3499999999999996</v>
      </c>
      <c r="W538" s="160"/>
      <c r="X538" s="160" t="s">
        <v>209</v>
      </c>
      <c r="Y538" s="160" t="s">
        <v>151</v>
      </c>
      <c r="Z538" s="150"/>
      <c r="AA538" s="150"/>
      <c r="AB538" s="150"/>
      <c r="AC538" s="150"/>
      <c r="AD538" s="150"/>
      <c r="AE538" s="150"/>
      <c r="AF538" s="150"/>
      <c r="AG538" s="150" t="s">
        <v>292</v>
      </c>
      <c r="AH538" s="150"/>
      <c r="AI538" s="150"/>
      <c r="AJ538" s="150"/>
      <c r="AK538" s="150"/>
      <c r="AL538" s="150"/>
      <c r="AM538" s="150"/>
      <c r="AN538" s="150"/>
      <c r="AO538" s="150"/>
      <c r="AP538" s="150"/>
      <c r="AQ538" s="150"/>
      <c r="AR538" s="150"/>
      <c r="AS538" s="150"/>
      <c r="AT538" s="150"/>
      <c r="AU538" s="150"/>
      <c r="AV538" s="150"/>
      <c r="AW538" s="150"/>
      <c r="AX538" s="150"/>
      <c r="AY538" s="150"/>
      <c r="AZ538" s="150"/>
      <c r="BA538" s="150"/>
      <c r="BB538" s="150"/>
      <c r="BC538" s="150"/>
      <c r="BD538" s="150"/>
      <c r="BE538" s="150"/>
      <c r="BF538" s="150"/>
      <c r="BG538" s="150"/>
      <c r="BH538" s="150"/>
    </row>
    <row r="539" spans="1:60" outlineLevel="2" x14ac:dyDescent="0.2">
      <c r="A539" s="157"/>
      <c r="B539" s="158"/>
      <c r="C539" s="189" t="s">
        <v>900</v>
      </c>
      <c r="D539" s="162"/>
      <c r="E539" s="163">
        <v>2.5</v>
      </c>
      <c r="F539" s="160"/>
      <c r="G539" s="160"/>
      <c r="H539" s="160"/>
      <c r="I539" s="160"/>
      <c r="J539" s="160"/>
      <c r="K539" s="160"/>
      <c r="L539" s="160"/>
      <c r="M539" s="160"/>
      <c r="N539" s="159"/>
      <c r="O539" s="159"/>
      <c r="P539" s="159"/>
      <c r="Q539" s="159"/>
      <c r="R539" s="160"/>
      <c r="S539" s="160"/>
      <c r="T539" s="160"/>
      <c r="U539" s="160"/>
      <c r="V539" s="160"/>
      <c r="W539" s="160"/>
      <c r="X539" s="160"/>
      <c r="Y539" s="160"/>
      <c r="Z539" s="150"/>
      <c r="AA539" s="150"/>
      <c r="AB539" s="150"/>
      <c r="AC539" s="150"/>
      <c r="AD539" s="150"/>
      <c r="AE539" s="150"/>
      <c r="AF539" s="150"/>
      <c r="AG539" s="150" t="s">
        <v>171</v>
      </c>
      <c r="AH539" s="150">
        <v>0</v>
      </c>
      <c r="AI539" s="150"/>
      <c r="AJ539" s="150"/>
      <c r="AK539" s="150"/>
      <c r="AL539" s="150"/>
      <c r="AM539" s="150"/>
      <c r="AN539" s="150"/>
      <c r="AO539" s="150"/>
      <c r="AP539" s="150"/>
      <c r="AQ539" s="150"/>
      <c r="AR539" s="150"/>
      <c r="AS539" s="150"/>
      <c r="AT539" s="150"/>
      <c r="AU539" s="150"/>
      <c r="AV539" s="150"/>
      <c r="AW539" s="150"/>
      <c r="AX539" s="150"/>
      <c r="AY539" s="150"/>
      <c r="AZ539" s="150"/>
      <c r="BA539" s="150"/>
      <c r="BB539" s="150"/>
      <c r="BC539" s="150"/>
      <c r="BD539" s="150"/>
      <c r="BE539" s="150"/>
      <c r="BF539" s="150"/>
      <c r="BG539" s="150"/>
      <c r="BH539" s="150"/>
    </row>
    <row r="540" spans="1:60" outlineLevel="3" x14ac:dyDescent="0.2">
      <c r="A540" s="157"/>
      <c r="B540" s="158"/>
      <c r="C540" s="189" t="s">
        <v>901</v>
      </c>
      <c r="D540" s="162"/>
      <c r="E540" s="163">
        <v>0.6</v>
      </c>
      <c r="F540" s="160"/>
      <c r="G540" s="160"/>
      <c r="H540" s="160"/>
      <c r="I540" s="160"/>
      <c r="J540" s="160"/>
      <c r="K540" s="160"/>
      <c r="L540" s="160"/>
      <c r="M540" s="160"/>
      <c r="N540" s="159"/>
      <c r="O540" s="159"/>
      <c r="P540" s="159"/>
      <c r="Q540" s="159"/>
      <c r="R540" s="160"/>
      <c r="S540" s="160"/>
      <c r="T540" s="160"/>
      <c r="U540" s="160"/>
      <c r="V540" s="160"/>
      <c r="W540" s="160"/>
      <c r="X540" s="160"/>
      <c r="Y540" s="160"/>
      <c r="Z540" s="150"/>
      <c r="AA540" s="150"/>
      <c r="AB540" s="150"/>
      <c r="AC540" s="150"/>
      <c r="AD540" s="150"/>
      <c r="AE540" s="150"/>
      <c r="AF540" s="150"/>
      <c r="AG540" s="150" t="s">
        <v>171</v>
      </c>
      <c r="AH540" s="150">
        <v>0</v>
      </c>
      <c r="AI540" s="150"/>
      <c r="AJ540" s="150"/>
      <c r="AK540" s="150"/>
      <c r="AL540" s="150"/>
      <c r="AM540" s="150"/>
      <c r="AN540" s="150"/>
      <c r="AO540" s="150"/>
      <c r="AP540" s="150"/>
      <c r="AQ540" s="150"/>
      <c r="AR540" s="150"/>
      <c r="AS540" s="150"/>
      <c r="AT540" s="150"/>
      <c r="AU540" s="150"/>
      <c r="AV540" s="150"/>
      <c r="AW540" s="150"/>
      <c r="AX540" s="150"/>
      <c r="AY540" s="150"/>
      <c r="AZ540" s="150"/>
      <c r="BA540" s="150"/>
      <c r="BB540" s="150"/>
      <c r="BC540" s="150"/>
      <c r="BD540" s="150"/>
      <c r="BE540" s="150"/>
      <c r="BF540" s="150"/>
      <c r="BG540" s="150"/>
      <c r="BH540" s="150"/>
    </row>
    <row r="541" spans="1:60" outlineLevel="3" x14ac:dyDescent="0.2">
      <c r="A541" s="157"/>
      <c r="B541" s="158"/>
      <c r="C541" s="189" t="s">
        <v>902</v>
      </c>
      <c r="D541" s="162"/>
      <c r="E541" s="163">
        <v>7.5</v>
      </c>
      <c r="F541" s="160"/>
      <c r="G541" s="160"/>
      <c r="H541" s="160"/>
      <c r="I541" s="160"/>
      <c r="J541" s="160"/>
      <c r="K541" s="160"/>
      <c r="L541" s="160"/>
      <c r="M541" s="160"/>
      <c r="N541" s="159"/>
      <c r="O541" s="159"/>
      <c r="P541" s="159"/>
      <c r="Q541" s="159"/>
      <c r="R541" s="160"/>
      <c r="S541" s="160"/>
      <c r="T541" s="160"/>
      <c r="U541" s="160"/>
      <c r="V541" s="160"/>
      <c r="W541" s="160"/>
      <c r="X541" s="160"/>
      <c r="Y541" s="160"/>
      <c r="Z541" s="150"/>
      <c r="AA541" s="150"/>
      <c r="AB541" s="150"/>
      <c r="AC541" s="150"/>
      <c r="AD541" s="150"/>
      <c r="AE541" s="150"/>
      <c r="AF541" s="150"/>
      <c r="AG541" s="150" t="s">
        <v>171</v>
      </c>
      <c r="AH541" s="150">
        <v>0</v>
      </c>
      <c r="AI541" s="150"/>
      <c r="AJ541" s="150"/>
      <c r="AK541" s="150"/>
      <c r="AL541" s="150"/>
      <c r="AM541" s="150"/>
      <c r="AN541" s="150"/>
      <c r="AO541" s="150"/>
      <c r="AP541" s="150"/>
      <c r="AQ541" s="150"/>
      <c r="AR541" s="150"/>
      <c r="AS541" s="150"/>
      <c r="AT541" s="150"/>
      <c r="AU541" s="150"/>
      <c r="AV541" s="150"/>
      <c r="AW541" s="150"/>
      <c r="AX541" s="150"/>
      <c r="AY541" s="150"/>
      <c r="AZ541" s="150"/>
      <c r="BA541" s="150"/>
      <c r="BB541" s="150"/>
      <c r="BC541" s="150"/>
      <c r="BD541" s="150"/>
      <c r="BE541" s="150"/>
      <c r="BF541" s="150"/>
      <c r="BG541" s="150"/>
      <c r="BH541" s="150"/>
    </row>
    <row r="542" spans="1:60" outlineLevel="3" x14ac:dyDescent="0.2">
      <c r="A542" s="157"/>
      <c r="B542" s="158"/>
      <c r="C542" s="189" t="s">
        <v>903</v>
      </c>
      <c r="D542" s="162"/>
      <c r="E542" s="163">
        <v>2.6</v>
      </c>
      <c r="F542" s="160"/>
      <c r="G542" s="160"/>
      <c r="H542" s="160"/>
      <c r="I542" s="160"/>
      <c r="J542" s="160"/>
      <c r="K542" s="160"/>
      <c r="L542" s="160"/>
      <c r="M542" s="160"/>
      <c r="N542" s="159"/>
      <c r="O542" s="159"/>
      <c r="P542" s="159"/>
      <c r="Q542" s="159"/>
      <c r="R542" s="160"/>
      <c r="S542" s="160"/>
      <c r="T542" s="160"/>
      <c r="U542" s="160"/>
      <c r="V542" s="160"/>
      <c r="W542" s="160"/>
      <c r="X542" s="160"/>
      <c r="Y542" s="160"/>
      <c r="Z542" s="150"/>
      <c r="AA542" s="150"/>
      <c r="AB542" s="150"/>
      <c r="AC542" s="150"/>
      <c r="AD542" s="150"/>
      <c r="AE542" s="150"/>
      <c r="AF542" s="150"/>
      <c r="AG542" s="150" t="s">
        <v>171</v>
      </c>
      <c r="AH542" s="150">
        <v>0</v>
      </c>
      <c r="AI542" s="150"/>
      <c r="AJ542" s="150"/>
      <c r="AK542" s="150"/>
      <c r="AL542" s="150"/>
      <c r="AM542" s="150"/>
      <c r="AN542" s="150"/>
      <c r="AO542" s="150"/>
      <c r="AP542" s="150"/>
      <c r="AQ542" s="150"/>
      <c r="AR542" s="150"/>
      <c r="AS542" s="150"/>
      <c r="AT542" s="150"/>
      <c r="AU542" s="150"/>
      <c r="AV542" s="150"/>
      <c r="AW542" s="150"/>
      <c r="AX542" s="150"/>
      <c r="AY542" s="150"/>
      <c r="AZ542" s="150"/>
      <c r="BA542" s="150"/>
      <c r="BB542" s="150"/>
      <c r="BC542" s="150"/>
      <c r="BD542" s="150"/>
      <c r="BE542" s="150"/>
      <c r="BF542" s="150"/>
      <c r="BG542" s="150"/>
      <c r="BH542" s="150"/>
    </row>
    <row r="543" spans="1:60" outlineLevel="3" x14ac:dyDescent="0.2">
      <c r="A543" s="157"/>
      <c r="B543" s="158"/>
      <c r="C543" s="189" t="s">
        <v>904</v>
      </c>
      <c r="D543" s="162"/>
      <c r="E543" s="163">
        <v>18.850000000000001</v>
      </c>
      <c r="F543" s="160"/>
      <c r="G543" s="160"/>
      <c r="H543" s="160"/>
      <c r="I543" s="160"/>
      <c r="J543" s="160"/>
      <c r="K543" s="160"/>
      <c r="L543" s="160"/>
      <c r="M543" s="160"/>
      <c r="N543" s="159"/>
      <c r="O543" s="159"/>
      <c r="P543" s="159"/>
      <c r="Q543" s="159"/>
      <c r="R543" s="160"/>
      <c r="S543" s="160"/>
      <c r="T543" s="160"/>
      <c r="U543" s="160"/>
      <c r="V543" s="160"/>
      <c r="W543" s="160"/>
      <c r="X543" s="160"/>
      <c r="Y543" s="160"/>
      <c r="Z543" s="150"/>
      <c r="AA543" s="150"/>
      <c r="AB543" s="150"/>
      <c r="AC543" s="150"/>
      <c r="AD543" s="150"/>
      <c r="AE543" s="150"/>
      <c r="AF543" s="150"/>
      <c r="AG543" s="150" t="s">
        <v>171</v>
      </c>
      <c r="AH543" s="150">
        <v>0</v>
      </c>
      <c r="AI543" s="150"/>
      <c r="AJ543" s="150"/>
      <c r="AK543" s="150"/>
      <c r="AL543" s="150"/>
      <c r="AM543" s="150"/>
      <c r="AN543" s="150"/>
      <c r="AO543" s="150"/>
      <c r="AP543" s="150"/>
      <c r="AQ543" s="150"/>
      <c r="AR543" s="150"/>
      <c r="AS543" s="150"/>
      <c r="AT543" s="150"/>
      <c r="AU543" s="150"/>
      <c r="AV543" s="150"/>
      <c r="AW543" s="150"/>
      <c r="AX543" s="150"/>
      <c r="AY543" s="150"/>
      <c r="AZ543" s="150"/>
      <c r="BA543" s="150"/>
      <c r="BB543" s="150"/>
      <c r="BC543" s="150"/>
      <c r="BD543" s="150"/>
      <c r="BE543" s="150"/>
      <c r="BF543" s="150"/>
      <c r="BG543" s="150"/>
      <c r="BH543" s="150"/>
    </row>
    <row r="544" spans="1:60" outlineLevel="3" x14ac:dyDescent="0.2">
      <c r="A544" s="157"/>
      <c r="B544" s="158"/>
      <c r="C544" s="189" t="s">
        <v>905</v>
      </c>
      <c r="D544" s="162"/>
      <c r="E544" s="163">
        <v>16.25</v>
      </c>
      <c r="F544" s="160"/>
      <c r="G544" s="160"/>
      <c r="H544" s="160"/>
      <c r="I544" s="160"/>
      <c r="J544" s="160"/>
      <c r="K544" s="160"/>
      <c r="L544" s="160"/>
      <c r="M544" s="160"/>
      <c r="N544" s="159"/>
      <c r="O544" s="159"/>
      <c r="P544" s="159"/>
      <c r="Q544" s="159"/>
      <c r="R544" s="160"/>
      <c r="S544" s="160"/>
      <c r="T544" s="160"/>
      <c r="U544" s="160"/>
      <c r="V544" s="160"/>
      <c r="W544" s="160"/>
      <c r="X544" s="160"/>
      <c r="Y544" s="160"/>
      <c r="Z544" s="150"/>
      <c r="AA544" s="150"/>
      <c r="AB544" s="150"/>
      <c r="AC544" s="150"/>
      <c r="AD544" s="150"/>
      <c r="AE544" s="150"/>
      <c r="AF544" s="150"/>
      <c r="AG544" s="150" t="s">
        <v>171</v>
      </c>
      <c r="AH544" s="150">
        <v>0</v>
      </c>
      <c r="AI544" s="150"/>
      <c r="AJ544" s="150"/>
      <c r="AK544" s="150"/>
      <c r="AL544" s="150"/>
      <c r="AM544" s="150"/>
      <c r="AN544" s="150"/>
      <c r="AO544" s="150"/>
      <c r="AP544" s="150"/>
      <c r="AQ544" s="150"/>
      <c r="AR544" s="150"/>
      <c r="AS544" s="150"/>
      <c r="AT544" s="150"/>
      <c r="AU544" s="150"/>
      <c r="AV544" s="150"/>
      <c r="AW544" s="150"/>
      <c r="AX544" s="150"/>
      <c r="AY544" s="150"/>
      <c r="AZ544" s="150"/>
      <c r="BA544" s="150"/>
      <c r="BB544" s="150"/>
      <c r="BC544" s="150"/>
      <c r="BD544" s="150"/>
      <c r="BE544" s="150"/>
      <c r="BF544" s="150"/>
      <c r="BG544" s="150"/>
      <c r="BH544" s="150"/>
    </row>
    <row r="545" spans="1:60" outlineLevel="1" x14ac:dyDescent="0.2">
      <c r="A545" s="173">
        <v>202</v>
      </c>
      <c r="B545" s="174" t="s">
        <v>906</v>
      </c>
      <c r="C545" s="188" t="s">
        <v>907</v>
      </c>
      <c r="D545" s="175" t="s">
        <v>223</v>
      </c>
      <c r="E545" s="176">
        <v>24.6</v>
      </c>
      <c r="F545" s="177"/>
      <c r="G545" s="178">
        <f>ROUND(E545*F545,2)</f>
        <v>0</v>
      </c>
      <c r="H545" s="161"/>
      <c r="I545" s="160">
        <f>ROUND(E545*H545,2)</f>
        <v>0</v>
      </c>
      <c r="J545" s="161"/>
      <c r="K545" s="160">
        <f>ROUND(E545*J545,2)</f>
        <v>0</v>
      </c>
      <c r="L545" s="160">
        <v>21</v>
      </c>
      <c r="M545" s="160">
        <f>G545*(1+L545/100)</f>
        <v>0</v>
      </c>
      <c r="N545" s="159">
        <v>1E-4</v>
      </c>
      <c r="O545" s="159">
        <f>ROUND(E545*N545,2)</f>
        <v>0</v>
      </c>
      <c r="P545" s="159">
        <v>0</v>
      </c>
      <c r="Q545" s="159">
        <f>ROUND(E545*P545,2)</f>
        <v>0</v>
      </c>
      <c r="R545" s="160"/>
      <c r="S545" s="160" t="s">
        <v>148</v>
      </c>
      <c r="T545" s="160" t="s">
        <v>148</v>
      </c>
      <c r="U545" s="160">
        <v>0.11</v>
      </c>
      <c r="V545" s="160">
        <f>ROUND(E545*U545,2)</f>
        <v>2.71</v>
      </c>
      <c r="W545" s="160"/>
      <c r="X545" s="160" t="s">
        <v>209</v>
      </c>
      <c r="Y545" s="160" t="s">
        <v>151</v>
      </c>
      <c r="Z545" s="150"/>
      <c r="AA545" s="150"/>
      <c r="AB545" s="150"/>
      <c r="AC545" s="150"/>
      <c r="AD545" s="150"/>
      <c r="AE545" s="150"/>
      <c r="AF545" s="150"/>
      <c r="AG545" s="150" t="s">
        <v>292</v>
      </c>
      <c r="AH545" s="150"/>
      <c r="AI545" s="150"/>
      <c r="AJ545" s="150"/>
      <c r="AK545" s="150"/>
      <c r="AL545" s="150"/>
      <c r="AM545" s="150"/>
      <c r="AN545" s="150"/>
      <c r="AO545" s="150"/>
      <c r="AP545" s="150"/>
      <c r="AQ545" s="150"/>
      <c r="AR545" s="150"/>
      <c r="AS545" s="150"/>
      <c r="AT545" s="150"/>
      <c r="AU545" s="150"/>
      <c r="AV545" s="150"/>
      <c r="AW545" s="150"/>
      <c r="AX545" s="150"/>
      <c r="AY545" s="150"/>
      <c r="AZ545" s="150"/>
      <c r="BA545" s="150"/>
      <c r="BB545" s="150"/>
      <c r="BC545" s="150"/>
      <c r="BD545" s="150"/>
      <c r="BE545" s="150"/>
      <c r="BF545" s="150"/>
      <c r="BG545" s="150"/>
      <c r="BH545" s="150"/>
    </row>
    <row r="546" spans="1:60" outlineLevel="2" x14ac:dyDescent="0.2">
      <c r="A546" s="157"/>
      <c r="B546" s="158"/>
      <c r="C546" s="189" t="s">
        <v>908</v>
      </c>
      <c r="D546" s="162"/>
      <c r="E546" s="163">
        <v>21.4</v>
      </c>
      <c r="F546" s="160"/>
      <c r="G546" s="160"/>
      <c r="H546" s="160"/>
      <c r="I546" s="160"/>
      <c r="J546" s="160"/>
      <c r="K546" s="160"/>
      <c r="L546" s="160"/>
      <c r="M546" s="160"/>
      <c r="N546" s="159"/>
      <c r="O546" s="159"/>
      <c r="P546" s="159"/>
      <c r="Q546" s="159"/>
      <c r="R546" s="160"/>
      <c r="S546" s="160"/>
      <c r="T546" s="160"/>
      <c r="U546" s="160"/>
      <c r="V546" s="160"/>
      <c r="W546" s="160"/>
      <c r="X546" s="160"/>
      <c r="Y546" s="160"/>
      <c r="Z546" s="150"/>
      <c r="AA546" s="150"/>
      <c r="AB546" s="150"/>
      <c r="AC546" s="150"/>
      <c r="AD546" s="150"/>
      <c r="AE546" s="150"/>
      <c r="AF546" s="150"/>
      <c r="AG546" s="150" t="s">
        <v>171</v>
      </c>
      <c r="AH546" s="150">
        <v>0</v>
      </c>
      <c r="AI546" s="150"/>
      <c r="AJ546" s="150"/>
      <c r="AK546" s="150"/>
      <c r="AL546" s="150"/>
      <c r="AM546" s="150"/>
      <c r="AN546" s="150"/>
      <c r="AO546" s="150"/>
      <c r="AP546" s="150"/>
      <c r="AQ546" s="150"/>
      <c r="AR546" s="150"/>
      <c r="AS546" s="150"/>
      <c r="AT546" s="150"/>
      <c r="AU546" s="150"/>
      <c r="AV546" s="150"/>
      <c r="AW546" s="150"/>
      <c r="AX546" s="150"/>
      <c r="AY546" s="150"/>
      <c r="AZ546" s="150"/>
      <c r="BA546" s="150"/>
      <c r="BB546" s="150"/>
      <c r="BC546" s="150"/>
      <c r="BD546" s="150"/>
      <c r="BE546" s="150"/>
      <c r="BF546" s="150"/>
      <c r="BG546" s="150"/>
      <c r="BH546" s="150"/>
    </row>
    <row r="547" spans="1:60" outlineLevel="3" x14ac:dyDescent="0.2">
      <c r="A547" s="157"/>
      <c r="B547" s="158"/>
      <c r="C547" s="189" t="s">
        <v>909</v>
      </c>
      <c r="D547" s="162"/>
      <c r="E547" s="163">
        <v>3.2</v>
      </c>
      <c r="F547" s="160"/>
      <c r="G547" s="160"/>
      <c r="H547" s="160"/>
      <c r="I547" s="160"/>
      <c r="J547" s="160"/>
      <c r="K547" s="160"/>
      <c r="L547" s="160"/>
      <c r="M547" s="160"/>
      <c r="N547" s="159"/>
      <c r="O547" s="159"/>
      <c r="P547" s="159"/>
      <c r="Q547" s="159"/>
      <c r="R547" s="160"/>
      <c r="S547" s="160"/>
      <c r="T547" s="160"/>
      <c r="U547" s="160"/>
      <c r="V547" s="160"/>
      <c r="W547" s="160"/>
      <c r="X547" s="160"/>
      <c r="Y547" s="160"/>
      <c r="Z547" s="150"/>
      <c r="AA547" s="150"/>
      <c r="AB547" s="150"/>
      <c r="AC547" s="150"/>
      <c r="AD547" s="150"/>
      <c r="AE547" s="150"/>
      <c r="AF547" s="150"/>
      <c r="AG547" s="150" t="s">
        <v>171</v>
      </c>
      <c r="AH547" s="150">
        <v>0</v>
      </c>
      <c r="AI547" s="150"/>
      <c r="AJ547" s="150"/>
      <c r="AK547" s="150"/>
      <c r="AL547" s="150"/>
      <c r="AM547" s="150"/>
      <c r="AN547" s="150"/>
      <c r="AO547" s="150"/>
      <c r="AP547" s="150"/>
      <c r="AQ547" s="150"/>
      <c r="AR547" s="150"/>
      <c r="AS547" s="150"/>
      <c r="AT547" s="150"/>
      <c r="AU547" s="150"/>
      <c r="AV547" s="150"/>
      <c r="AW547" s="150"/>
      <c r="AX547" s="150"/>
      <c r="AY547" s="150"/>
      <c r="AZ547" s="150"/>
      <c r="BA547" s="150"/>
      <c r="BB547" s="150"/>
      <c r="BC547" s="150"/>
      <c r="BD547" s="150"/>
      <c r="BE547" s="150"/>
      <c r="BF547" s="150"/>
      <c r="BG547" s="150"/>
      <c r="BH547" s="150"/>
    </row>
    <row r="548" spans="1:60" outlineLevel="1" x14ac:dyDescent="0.2">
      <c r="A548" s="173">
        <v>203</v>
      </c>
      <c r="B548" s="174" t="s">
        <v>910</v>
      </c>
      <c r="C548" s="188" t="s">
        <v>911</v>
      </c>
      <c r="D548" s="175" t="s">
        <v>223</v>
      </c>
      <c r="E548" s="176">
        <v>19.5</v>
      </c>
      <c r="F548" s="177"/>
      <c r="G548" s="178">
        <f>ROUND(E548*F548,2)</f>
        <v>0</v>
      </c>
      <c r="H548" s="161"/>
      <c r="I548" s="160">
        <f>ROUND(E548*H548,2)</f>
        <v>0</v>
      </c>
      <c r="J548" s="161"/>
      <c r="K548" s="160">
        <f>ROUND(E548*J548,2)</f>
        <v>0</v>
      </c>
      <c r="L548" s="160">
        <v>21</v>
      </c>
      <c r="M548" s="160">
        <f>G548*(1+L548/100)</f>
        <v>0</v>
      </c>
      <c r="N548" s="159">
        <v>1.6000000000000001E-4</v>
      </c>
      <c r="O548" s="159">
        <f>ROUND(E548*N548,2)</f>
        <v>0</v>
      </c>
      <c r="P548" s="159">
        <v>0</v>
      </c>
      <c r="Q548" s="159">
        <f>ROUND(E548*P548,2)</f>
        <v>0</v>
      </c>
      <c r="R548" s="160"/>
      <c r="S548" s="160" t="s">
        <v>148</v>
      </c>
      <c r="T548" s="160" t="s">
        <v>148</v>
      </c>
      <c r="U548" s="160">
        <v>0.129</v>
      </c>
      <c r="V548" s="160">
        <f>ROUND(E548*U548,2)</f>
        <v>2.52</v>
      </c>
      <c r="W548" s="160"/>
      <c r="X548" s="160" t="s">
        <v>209</v>
      </c>
      <c r="Y548" s="160" t="s">
        <v>151</v>
      </c>
      <c r="Z548" s="150"/>
      <c r="AA548" s="150"/>
      <c r="AB548" s="150"/>
      <c r="AC548" s="150"/>
      <c r="AD548" s="150"/>
      <c r="AE548" s="150"/>
      <c r="AF548" s="150"/>
      <c r="AG548" s="150" t="s">
        <v>292</v>
      </c>
      <c r="AH548" s="150"/>
      <c r="AI548" s="150"/>
      <c r="AJ548" s="150"/>
      <c r="AK548" s="150"/>
      <c r="AL548" s="150"/>
      <c r="AM548" s="150"/>
      <c r="AN548" s="150"/>
      <c r="AO548" s="150"/>
      <c r="AP548" s="150"/>
      <c r="AQ548" s="150"/>
      <c r="AR548" s="150"/>
      <c r="AS548" s="150"/>
      <c r="AT548" s="150"/>
      <c r="AU548" s="150"/>
      <c r="AV548" s="150"/>
      <c r="AW548" s="150"/>
      <c r="AX548" s="150"/>
      <c r="AY548" s="150"/>
      <c r="AZ548" s="150"/>
      <c r="BA548" s="150"/>
      <c r="BB548" s="150"/>
      <c r="BC548" s="150"/>
      <c r="BD548" s="150"/>
      <c r="BE548" s="150"/>
      <c r="BF548" s="150"/>
      <c r="BG548" s="150"/>
      <c r="BH548" s="150"/>
    </row>
    <row r="549" spans="1:60" outlineLevel="2" x14ac:dyDescent="0.2">
      <c r="A549" s="157"/>
      <c r="B549" s="158"/>
      <c r="C549" s="189" t="s">
        <v>912</v>
      </c>
      <c r="D549" s="162"/>
      <c r="E549" s="163">
        <v>19.5</v>
      </c>
      <c r="F549" s="160"/>
      <c r="G549" s="160"/>
      <c r="H549" s="160"/>
      <c r="I549" s="160"/>
      <c r="J549" s="160"/>
      <c r="K549" s="160"/>
      <c r="L549" s="160"/>
      <c r="M549" s="160"/>
      <c r="N549" s="159"/>
      <c r="O549" s="159"/>
      <c r="P549" s="159"/>
      <c r="Q549" s="159"/>
      <c r="R549" s="160"/>
      <c r="S549" s="160"/>
      <c r="T549" s="160"/>
      <c r="U549" s="160"/>
      <c r="V549" s="160"/>
      <c r="W549" s="160"/>
      <c r="X549" s="160"/>
      <c r="Y549" s="160"/>
      <c r="Z549" s="150"/>
      <c r="AA549" s="150"/>
      <c r="AB549" s="150"/>
      <c r="AC549" s="150"/>
      <c r="AD549" s="150"/>
      <c r="AE549" s="150"/>
      <c r="AF549" s="150"/>
      <c r="AG549" s="150" t="s">
        <v>171</v>
      </c>
      <c r="AH549" s="150">
        <v>0</v>
      </c>
      <c r="AI549" s="150"/>
      <c r="AJ549" s="150"/>
      <c r="AK549" s="150"/>
      <c r="AL549" s="150"/>
      <c r="AM549" s="150"/>
      <c r="AN549" s="150"/>
      <c r="AO549" s="150"/>
      <c r="AP549" s="150"/>
      <c r="AQ549" s="150"/>
      <c r="AR549" s="150"/>
      <c r="AS549" s="150"/>
      <c r="AT549" s="150"/>
      <c r="AU549" s="150"/>
      <c r="AV549" s="150"/>
      <c r="AW549" s="150"/>
      <c r="AX549" s="150"/>
      <c r="AY549" s="150"/>
      <c r="AZ549" s="150"/>
      <c r="BA549" s="150"/>
      <c r="BB549" s="150"/>
      <c r="BC549" s="150"/>
      <c r="BD549" s="150"/>
      <c r="BE549" s="150"/>
      <c r="BF549" s="150"/>
      <c r="BG549" s="150"/>
      <c r="BH549" s="150"/>
    </row>
    <row r="550" spans="1:60" outlineLevel="1" x14ac:dyDescent="0.2">
      <c r="A550" s="173">
        <v>204</v>
      </c>
      <c r="B550" s="174" t="s">
        <v>913</v>
      </c>
      <c r="C550" s="188" t="s">
        <v>914</v>
      </c>
      <c r="D550" s="175" t="s">
        <v>208</v>
      </c>
      <c r="E550" s="176">
        <v>41.255220000000001</v>
      </c>
      <c r="F550" s="177"/>
      <c r="G550" s="178">
        <f>ROUND(E550*F550,2)</f>
        <v>0</v>
      </c>
      <c r="H550" s="161"/>
      <c r="I550" s="160">
        <f>ROUND(E550*H550,2)</f>
        <v>0</v>
      </c>
      <c r="J550" s="161"/>
      <c r="K550" s="160">
        <f>ROUND(E550*J550,2)</f>
        <v>0</v>
      </c>
      <c r="L550" s="160">
        <v>21</v>
      </c>
      <c r="M550" s="160">
        <f>G550*(1+L550/100)</f>
        <v>0</v>
      </c>
      <c r="N550" s="159">
        <v>6.9999999999999994E-5</v>
      </c>
      <c r="O550" s="159">
        <f>ROUND(E550*N550,2)</f>
        <v>0</v>
      </c>
      <c r="P550" s="159">
        <v>0</v>
      </c>
      <c r="Q550" s="159">
        <f>ROUND(E550*P550,2)</f>
        <v>0</v>
      </c>
      <c r="R550" s="160"/>
      <c r="S550" s="160" t="s">
        <v>148</v>
      </c>
      <c r="T550" s="160" t="s">
        <v>148</v>
      </c>
      <c r="U550" s="160">
        <v>0.14000000000000001</v>
      </c>
      <c r="V550" s="160">
        <f>ROUND(E550*U550,2)</f>
        <v>5.78</v>
      </c>
      <c r="W550" s="160"/>
      <c r="X550" s="160" t="s">
        <v>209</v>
      </c>
      <c r="Y550" s="160" t="s">
        <v>151</v>
      </c>
      <c r="Z550" s="150"/>
      <c r="AA550" s="150"/>
      <c r="AB550" s="150"/>
      <c r="AC550" s="150"/>
      <c r="AD550" s="150"/>
      <c r="AE550" s="150"/>
      <c r="AF550" s="150"/>
      <c r="AG550" s="150" t="s">
        <v>292</v>
      </c>
      <c r="AH550" s="150"/>
      <c r="AI550" s="150"/>
      <c r="AJ550" s="150"/>
      <c r="AK550" s="150"/>
      <c r="AL550" s="150"/>
      <c r="AM550" s="150"/>
      <c r="AN550" s="150"/>
      <c r="AO550" s="150"/>
      <c r="AP550" s="150"/>
      <c r="AQ550" s="150"/>
      <c r="AR550" s="150"/>
      <c r="AS550" s="150"/>
      <c r="AT550" s="150"/>
      <c r="AU550" s="150"/>
      <c r="AV550" s="150"/>
      <c r="AW550" s="150"/>
      <c r="AX550" s="150"/>
      <c r="AY550" s="150"/>
      <c r="AZ550" s="150"/>
      <c r="BA550" s="150"/>
      <c r="BB550" s="150"/>
      <c r="BC550" s="150"/>
      <c r="BD550" s="150"/>
      <c r="BE550" s="150"/>
      <c r="BF550" s="150"/>
      <c r="BG550" s="150"/>
      <c r="BH550" s="150"/>
    </row>
    <row r="551" spans="1:60" outlineLevel="2" x14ac:dyDescent="0.2">
      <c r="A551" s="157"/>
      <c r="B551" s="158"/>
      <c r="C551" s="189" t="s">
        <v>915</v>
      </c>
      <c r="D551" s="162"/>
      <c r="E551" s="163">
        <v>0.17279</v>
      </c>
      <c r="F551" s="160"/>
      <c r="G551" s="160"/>
      <c r="H551" s="160"/>
      <c r="I551" s="160"/>
      <c r="J551" s="160"/>
      <c r="K551" s="160"/>
      <c r="L551" s="160"/>
      <c r="M551" s="160"/>
      <c r="N551" s="159"/>
      <c r="O551" s="159"/>
      <c r="P551" s="159"/>
      <c r="Q551" s="159"/>
      <c r="R551" s="160"/>
      <c r="S551" s="160"/>
      <c r="T551" s="160"/>
      <c r="U551" s="160"/>
      <c r="V551" s="160"/>
      <c r="W551" s="160"/>
      <c r="X551" s="160"/>
      <c r="Y551" s="160"/>
      <c r="Z551" s="150"/>
      <c r="AA551" s="150"/>
      <c r="AB551" s="150"/>
      <c r="AC551" s="150"/>
      <c r="AD551" s="150"/>
      <c r="AE551" s="150"/>
      <c r="AF551" s="150"/>
      <c r="AG551" s="150" t="s">
        <v>171</v>
      </c>
      <c r="AH551" s="150">
        <v>0</v>
      </c>
      <c r="AI551" s="150"/>
      <c r="AJ551" s="150"/>
      <c r="AK551" s="150"/>
      <c r="AL551" s="150"/>
      <c r="AM551" s="150"/>
      <c r="AN551" s="150"/>
      <c r="AO551" s="150"/>
      <c r="AP551" s="150"/>
      <c r="AQ551" s="150"/>
      <c r="AR551" s="150"/>
      <c r="AS551" s="150"/>
      <c r="AT551" s="150"/>
      <c r="AU551" s="150"/>
      <c r="AV551" s="150"/>
      <c r="AW551" s="150"/>
      <c r="AX551" s="150"/>
      <c r="AY551" s="150"/>
      <c r="AZ551" s="150"/>
      <c r="BA551" s="150"/>
      <c r="BB551" s="150"/>
      <c r="BC551" s="150"/>
      <c r="BD551" s="150"/>
      <c r="BE551" s="150"/>
      <c r="BF551" s="150"/>
      <c r="BG551" s="150"/>
      <c r="BH551" s="150"/>
    </row>
    <row r="552" spans="1:60" outlineLevel="3" x14ac:dyDescent="0.2">
      <c r="A552" s="157"/>
      <c r="B552" s="158"/>
      <c r="C552" s="189" t="s">
        <v>916</v>
      </c>
      <c r="D552" s="162"/>
      <c r="E552" s="163">
        <v>5.2780000000000001E-2</v>
      </c>
      <c r="F552" s="160"/>
      <c r="G552" s="160"/>
      <c r="H552" s="160"/>
      <c r="I552" s="160"/>
      <c r="J552" s="160"/>
      <c r="K552" s="160"/>
      <c r="L552" s="160"/>
      <c r="M552" s="160"/>
      <c r="N552" s="159"/>
      <c r="O552" s="159"/>
      <c r="P552" s="159"/>
      <c r="Q552" s="159"/>
      <c r="R552" s="160"/>
      <c r="S552" s="160"/>
      <c r="T552" s="160"/>
      <c r="U552" s="160"/>
      <c r="V552" s="160"/>
      <c r="W552" s="160"/>
      <c r="X552" s="160"/>
      <c r="Y552" s="160"/>
      <c r="Z552" s="150"/>
      <c r="AA552" s="150"/>
      <c r="AB552" s="150"/>
      <c r="AC552" s="150"/>
      <c r="AD552" s="150"/>
      <c r="AE552" s="150"/>
      <c r="AF552" s="150"/>
      <c r="AG552" s="150" t="s">
        <v>171</v>
      </c>
      <c r="AH552" s="150">
        <v>0</v>
      </c>
      <c r="AI552" s="150"/>
      <c r="AJ552" s="150"/>
      <c r="AK552" s="150"/>
      <c r="AL552" s="150"/>
      <c r="AM552" s="150"/>
      <c r="AN552" s="150"/>
      <c r="AO552" s="150"/>
      <c r="AP552" s="150"/>
      <c r="AQ552" s="150"/>
      <c r="AR552" s="150"/>
      <c r="AS552" s="150"/>
      <c r="AT552" s="150"/>
      <c r="AU552" s="150"/>
      <c r="AV552" s="150"/>
      <c r="AW552" s="150"/>
      <c r="AX552" s="150"/>
      <c r="AY552" s="150"/>
      <c r="AZ552" s="150"/>
      <c r="BA552" s="150"/>
      <c r="BB552" s="150"/>
      <c r="BC552" s="150"/>
      <c r="BD552" s="150"/>
      <c r="BE552" s="150"/>
      <c r="BF552" s="150"/>
      <c r="BG552" s="150"/>
      <c r="BH552" s="150"/>
    </row>
    <row r="553" spans="1:60" outlineLevel="3" x14ac:dyDescent="0.2">
      <c r="A553" s="157"/>
      <c r="B553" s="158"/>
      <c r="C553" s="189" t="s">
        <v>917</v>
      </c>
      <c r="D553" s="162"/>
      <c r="E553" s="163">
        <v>0.74926999999999999</v>
      </c>
      <c r="F553" s="160"/>
      <c r="G553" s="160"/>
      <c r="H553" s="160"/>
      <c r="I553" s="160"/>
      <c r="J553" s="160"/>
      <c r="K553" s="160"/>
      <c r="L553" s="160"/>
      <c r="M553" s="160"/>
      <c r="N553" s="159"/>
      <c r="O553" s="159"/>
      <c r="P553" s="159"/>
      <c r="Q553" s="159"/>
      <c r="R553" s="160"/>
      <c r="S553" s="160"/>
      <c r="T553" s="160"/>
      <c r="U553" s="160"/>
      <c r="V553" s="160"/>
      <c r="W553" s="160"/>
      <c r="X553" s="160"/>
      <c r="Y553" s="160"/>
      <c r="Z553" s="150"/>
      <c r="AA553" s="150"/>
      <c r="AB553" s="150"/>
      <c r="AC553" s="150"/>
      <c r="AD553" s="150"/>
      <c r="AE553" s="150"/>
      <c r="AF553" s="150"/>
      <c r="AG553" s="150" t="s">
        <v>171</v>
      </c>
      <c r="AH553" s="150">
        <v>0</v>
      </c>
      <c r="AI553" s="150"/>
      <c r="AJ553" s="150"/>
      <c r="AK553" s="150"/>
      <c r="AL553" s="150"/>
      <c r="AM553" s="150"/>
      <c r="AN553" s="150"/>
      <c r="AO553" s="150"/>
      <c r="AP553" s="150"/>
      <c r="AQ553" s="150"/>
      <c r="AR553" s="150"/>
      <c r="AS553" s="150"/>
      <c r="AT553" s="150"/>
      <c r="AU553" s="150"/>
      <c r="AV553" s="150"/>
      <c r="AW553" s="150"/>
      <c r="AX553" s="150"/>
      <c r="AY553" s="150"/>
      <c r="AZ553" s="150"/>
      <c r="BA553" s="150"/>
      <c r="BB553" s="150"/>
      <c r="BC553" s="150"/>
      <c r="BD553" s="150"/>
      <c r="BE553" s="150"/>
      <c r="BF553" s="150"/>
      <c r="BG553" s="150"/>
      <c r="BH553" s="150"/>
    </row>
    <row r="554" spans="1:60" outlineLevel="3" x14ac:dyDescent="0.2">
      <c r="A554" s="157"/>
      <c r="B554" s="158"/>
      <c r="C554" s="189" t="s">
        <v>918</v>
      </c>
      <c r="D554" s="162"/>
      <c r="E554" s="163">
        <v>0.31039</v>
      </c>
      <c r="F554" s="160"/>
      <c r="G554" s="160"/>
      <c r="H554" s="160"/>
      <c r="I554" s="160"/>
      <c r="J554" s="160"/>
      <c r="K554" s="160"/>
      <c r="L554" s="160"/>
      <c r="M554" s="160"/>
      <c r="N554" s="159"/>
      <c r="O554" s="159"/>
      <c r="P554" s="159"/>
      <c r="Q554" s="159"/>
      <c r="R554" s="160"/>
      <c r="S554" s="160"/>
      <c r="T554" s="160"/>
      <c r="U554" s="160"/>
      <c r="V554" s="160"/>
      <c r="W554" s="160"/>
      <c r="X554" s="160"/>
      <c r="Y554" s="160"/>
      <c r="Z554" s="150"/>
      <c r="AA554" s="150"/>
      <c r="AB554" s="150"/>
      <c r="AC554" s="150"/>
      <c r="AD554" s="150"/>
      <c r="AE554" s="150"/>
      <c r="AF554" s="150"/>
      <c r="AG554" s="150" t="s">
        <v>171</v>
      </c>
      <c r="AH554" s="150">
        <v>0</v>
      </c>
      <c r="AI554" s="150"/>
      <c r="AJ554" s="150"/>
      <c r="AK554" s="150"/>
      <c r="AL554" s="150"/>
      <c r="AM554" s="150"/>
      <c r="AN554" s="150"/>
      <c r="AO554" s="150"/>
      <c r="AP554" s="150"/>
      <c r="AQ554" s="150"/>
      <c r="AR554" s="150"/>
      <c r="AS554" s="150"/>
      <c r="AT554" s="150"/>
      <c r="AU554" s="150"/>
      <c r="AV554" s="150"/>
      <c r="AW554" s="150"/>
      <c r="AX554" s="150"/>
      <c r="AY554" s="150"/>
      <c r="AZ554" s="150"/>
      <c r="BA554" s="150"/>
      <c r="BB554" s="150"/>
      <c r="BC554" s="150"/>
      <c r="BD554" s="150"/>
      <c r="BE554" s="150"/>
      <c r="BF554" s="150"/>
      <c r="BG554" s="150"/>
      <c r="BH554" s="150"/>
    </row>
    <row r="555" spans="1:60" outlineLevel="3" x14ac:dyDescent="0.2">
      <c r="A555" s="157"/>
      <c r="B555" s="158"/>
      <c r="C555" s="189" t="s">
        <v>919</v>
      </c>
      <c r="D555" s="162"/>
      <c r="E555" s="163">
        <v>2.6056400000000002</v>
      </c>
      <c r="F555" s="160"/>
      <c r="G555" s="160"/>
      <c r="H555" s="160"/>
      <c r="I555" s="160"/>
      <c r="J555" s="160"/>
      <c r="K555" s="160"/>
      <c r="L555" s="160"/>
      <c r="M555" s="160"/>
      <c r="N555" s="159"/>
      <c r="O555" s="159"/>
      <c r="P555" s="159"/>
      <c r="Q555" s="159"/>
      <c r="R555" s="160"/>
      <c r="S555" s="160"/>
      <c r="T555" s="160"/>
      <c r="U555" s="160"/>
      <c r="V555" s="160"/>
      <c r="W555" s="160"/>
      <c r="X555" s="160"/>
      <c r="Y555" s="160"/>
      <c r="Z555" s="150"/>
      <c r="AA555" s="150"/>
      <c r="AB555" s="150"/>
      <c r="AC555" s="150"/>
      <c r="AD555" s="150"/>
      <c r="AE555" s="150"/>
      <c r="AF555" s="150"/>
      <c r="AG555" s="150" t="s">
        <v>171</v>
      </c>
      <c r="AH555" s="150">
        <v>0</v>
      </c>
      <c r="AI555" s="150"/>
      <c r="AJ555" s="150"/>
      <c r="AK555" s="150"/>
      <c r="AL555" s="150"/>
      <c r="AM555" s="150"/>
      <c r="AN555" s="150"/>
      <c r="AO555" s="150"/>
      <c r="AP555" s="150"/>
      <c r="AQ555" s="150"/>
      <c r="AR555" s="150"/>
      <c r="AS555" s="150"/>
      <c r="AT555" s="150"/>
      <c r="AU555" s="150"/>
      <c r="AV555" s="150"/>
      <c r="AW555" s="150"/>
      <c r="AX555" s="150"/>
      <c r="AY555" s="150"/>
      <c r="AZ555" s="150"/>
      <c r="BA555" s="150"/>
      <c r="BB555" s="150"/>
      <c r="BC555" s="150"/>
      <c r="BD555" s="150"/>
      <c r="BE555" s="150"/>
      <c r="BF555" s="150"/>
      <c r="BG555" s="150"/>
      <c r="BH555" s="150"/>
    </row>
    <row r="556" spans="1:60" outlineLevel="3" x14ac:dyDescent="0.2">
      <c r="A556" s="157"/>
      <c r="B556" s="158"/>
      <c r="C556" s="189" t="s">
        <v>920</v>
      </c>
      <c r="D556" s="162"/>
      <c r="E556" s="163">
        <v>2.9098999999999999</v>
      </c>
      <c r="F556" s="160"/>
      <c r="G556" s="160"/>
      <c r="H556" s="160"/>
      <c r="I556" s="160"/>
      <c r="J556" s="160"/>
      <c r="K556" s="160"/>
      <c r="L556" s="160"/>
      <c r="M556" s="160"/>
      <c r="N556" s="159"/>
      <c r="O556" s="159"/>
      <c r="P556" s="159"/>
      <c r="Q556" s="159"/>
      <c r="R556" s="160"/>
      <c r="S556" s="160"/>
      <c r="T556" s="160"/>
      <c r="U556" s="160"/>
      <c r="V556" s="160"/>
      <c r="W556" s="160"/>
      <c r="X556" s="160"/>
      <c r="Y556" s="160"/>
      <c r="Z556" s="150"/>
      <c r="AA556" s="150"/>
      <c r="AB556" s="150"/>
      <c r="AC556" s="150"/>
      <c r="AD556" s="150"/>
      <c r="AE556" s="150"/>
      <c r="AF556" s="150"/>
      <c r="AG556" s="150" t="s">
        <v>171</v>
      </c>
      <c r="AH556" s="150">
        <v>0</v>
      </c>
      <c r="AI556" s="150"/>
      <c r="AJ556" s="150"/>
      <c r="AK556" s="150"/>
      <c r="AL556" s="150"/>
      <c r="AM556" s="150"/>
      <c r="AN556" s="150"/>
      <c r="AO556" s="150"/>
      <c r="AP556" s="150"/>
      <c r="AQ556" s="150"/>
      <c r="AR556" s="150"/>
      <c r="AS556" s="150"/>
      <c r="AT556" s="150"/>
      <c r="AU556" s="150"/>
      <c r="AV556" s="150"/>
      <c r="AW556" s="150"/>
      <c r="AX556" s="150"/>
      <c r="AY556" s="150"/>
      <c r="AZ556" s="150"/>
      <c r="BA556" s="150"/>
      <c r="BB556" s="150"/>
      <c r="BC556" s="150"/>
      <c r="BD556" s="150"/>
      <c r="BE556" s="150"/>
      <c r="BF556" s="150"/>
      <c r="BG556" s="150"/>
      <c r="BH556" s="150"/>
    </row>
    <row r="557" spans="1:60" outlineLevel="3" x14ac:dyDescent="0.2">
      <c r="A557" s="157"/>
      <c r="B557" s="158"/>
      <c r="C557" s="189" t="s">
        <v>921</v>
      </c>
      <c r="D557" s="162"/>
      <c r="E557" s="163">
        <v>5.1094900000000001</v>
      </c>
      <c r="F557" s="160"/>
      <c r="G557" s="160"/>
      <c r="H557" s="160"/>
      <c r="I557" s="160"/>
      <c r="J557" s="160"/>
      <c r="K557" s="160"/>
      <c r="L557" s="160"/>
      <c r="M557" s="160"/>
      <c r="N557" s="159"/>
      <c r="O557" s="159"/>
      <c r="P557" s="159"/>
      <c r="Q557" s="159"/>
      <c r="R557" s="160"/>
      <c r="S557" s="160"/>
      <c r="T557" s="160"/>
      <c r="U557" s="160"/>
      <c r="V557" s="160"/>
      <c r="W557" s="160"/>
      <c r="X557" s="160"/>
      <c r="Y557" s="160"/>
      <c r="Z557" s="150"/>
      <c r="AA557" s="150"/>
      <c r="AB557" s="150"/>
      <c r="AC557" s="150"/>
      <c r="AD557" s="150"/>
      <c r="AE557" s="150"/>
      <c r="AF557" s="150"/>
      <c r="AG557" s="150" t="s">
        <v>171</v>
      </c>
      <c r="AH557" s="150">
        <v>0</v>
      </c>
      <c r="AI557" s="150"/>
      <c r="AJ557" s="150"/>
      <c r="AK557" s="150"/>
      <c r="AL557" s="150"/>
      <c r="AM557" s="150"/>
      <c r="AN557" s="150"/>
      <c r="AO557" s="150"/>
      <c r="AP557" s="150"/>
      <c r="AQ557" s="150"/>
      <c r="AR557" s="150"/>
      <c r="AS557" s="150"/>
      <c r="AT557" s="150"/>
      <c r="AU557" s="150"/>
      <c r="AV557" s="150"/>
      <c r="AW557" s="150"/>
      <c r="AX557" s="150"/>
      <c r="AY557" s="150"/>
      <c r="AZ557" s="150"/>
      <c r="BA557" s="150"/>
      <c r="BB557" s="150"/>
      <c r="BC557" s="150"/>
      <c r="BD557" s="150"/>
      <c r="BE557" s="150"/>
      <c r="BF557" s="150"/>
      <c r="BG557" s="150"/>
      <c r="BH557" s="150"/>
    </row>
    <row r="558" spans="1:60" outlineLevel="3" x14ac:dyDescent="0.2">
      <c r="A558" s="157"/>
      <c r="B558" s="158"/>
      <c r="C558" s="189" t="s">
        <v>922</v>
      </c>
      <c r="D558" s="162"/>
      <c r="E558" s="163">
        <v>8.94726</v>
      </c>
      <c r="F558" s="160"/>
      <c r="G558" s="160"/>
      <c r="H558" s="160"/>
      <c r="I558" s="160"/>
      <c r="J558" s="160"/>
      <c r="K558" s="160"/>
      <c r="L558" s="160"/>
      <c r="M558" s="160"/>
      <c r="N558" s="159"/>
      <c r="O558" s="159"/>
      <c r="P558" s="159"/>
      <c r="Q558" s="159"/>
      <c r="R558" s="160"/>
      <c r="S558" s="160"/>
      <c r="T558" s="160"/>
      <c r="U558" s="160"/>
      <c r="V558" s="160"/>
      <c r="W558" s="160"/>
      <c r="X558" s="160"/>
      <c r="Y558" s="160"/>
      <c r="Z558" s="150"/>
      <c r="AA558" s="150"/>
      <c r="AB558" s="150"/>
      <c r="AC558" s="150"/>
      <c r="AD558" s="150"/>
      <c r="AE558" s="150"/>
      <c r="AF558" s="150"/>
      <c r="AG558" s="150" t="s">
        <v>171</v>
      </c>
      <c r="AH558" s="150">
        <v>0</v>
      </c>
      <c r="AI558" s="150"/>
      <c r="AJ558" s="150"/>
      <c r="AK558" s="150"/>
      <c r="AL558" s="150"/>
      <c r="AM558" s="150"/>
      <c r="AN558" s="150"/>
      <c r="AO558" s="150"/>
      <c r="AP558" s="150"/>
      <c r="AQ558" s="150"/>
      <c r="AR558" s="150"/>
      <c r="AS558" s="150"/>
      <c r="AT558" s="150"/>
      <c r="AU558" s="150"/>
      <c r="AV558" s="150"/>
      <c r="AW558" s="150"/>
      <c r="AX558" s="150"/>
      <c r="AY558" s="150"/>
      <c r="AZ558" s="150"/>
      <c r="BA558" s="150"/>
      <c r="BB558" s="150"/>
      <c r="BC558" s="150"/>
      <c r="BD558" s="150"/>
      <c r="BE558" s="150"/>
      <c r="BF558" s="150"/>
      <c r="BG558" s="150"/>
      <c r="BH558" s="150"/>
    </row>
    <row r="559" spans="1:60" outlineLevel="3" x14ac:dyDescent="0.2">
      <c r="A559" s="157"/>
      <c r="B559" s="158"/>
      <c r="C559" s="189" t="s">
        <v>923</v>
      </c>
      <c r="D559" s="162"/>
      <c r="E559" s="163">
        <v>8.1477199999999996</v>
      </c>
      <c r="F559" s="160"/>
      <c r="G559" s="160"/>
      <c r="H559" s="160"/>
      <c r="I559" s="160"/>
      <c r="J559" s="160"/>
      <c r="K559" s="160"/>
      <c r="L559" s="160"/>
      <c r="M559" s="160"/>
      <c r="N559" s="159"/>
      <c r="O559" s="159"/>
      <c r="P559" s="159"/>
      <c r="Q559" s="159"/>
      <c r="R559" s="160"/>
      <c r="S559" s="160"/>
      <c r="T559" s="160"/>
      <c r="U559" s="160"/>
      <c r="V559" s="160"/>
      <c r="W559" s="160"/>
      <c r="X559" s="160"/>
      <c r="Y559" s="160"/>
      <c r="Z559" s="150"/>
      <c r="AA559" s="150"/>
      <c r="AB559" s="150"/>
      <c r="AC559" s="150"/>
      <c r="AD559" s="150"/>
      <c r="AE559" s="150"/>
      <c r="AF559" s="150"/>
      <c r="AG559" s="150" t="s">
        <v>171</v>
      </c>
      <c r="AH559" s="150">
        <v>0</v>
      </c>
      <c r="AI559" s="150"/>
      <c r="AJ559" s="150"/>
      <c r="AK559" s="150"/>
      <c r="AL559" s="150"/>
      <c r="AM559" s="150"/>
      <c r="AN559" s="150"/>
      <c r="AO559" s="150"/>
      <c r="AP559" s="150"/>
      <c r="AQ559" s="150"/>
      <c r="AR559" s="150"/>
      <c r="AS559" s="150"/>
      <c r="AT559" s="150"/>
      <c r="AU559" s="150"/>
      <c r="AV559" s="150"/>
      <c r="AW559" s="150"/>
      <c r="AX559" s="150"/>
      <c r="AY559" s="150"/>
      <c r="AZ559" s="150"/>
      <c r="BA559" s="150"/>
      <c r="BB559" s="150"/>
      <c r="BC559" s="150"/>
      <c r="BD559" s="150"/>
      <c r="BE559" s="150"/>
      <c r="BF559" s="150"/>
      <c r="BG559" s="150"/>
      <c r="BH559" s="150"/>
    </row>
    <row r="560" spans="1:60" outlineLevel="3" x14ac:dyDescent="0.2">
      <c r="A560" s="157"/>
      <c r="B560" s="158"/>
      <c r="C560" s="189" t="s">
        <v>924</v>
      </c>
      <c r="D560" s="162"/>
      <c r="E560" s="163">
        <v>12.25</v>
      </c>
      <c r="F560" s="160"/>
      <c r="G560" s="160"/>
      <c r="H560" s="160"/>
      <c r="I560" s="160"/>
      <c r="J560" s="160"/>
      <c r="K560" s="160"/>
      <c r="L560" s="160"/>
      <c r="M560" s="160"/>
      <c r="N560" s="159"/>
      <c r="O560" s="159"/>
      <c r="P560" s="159"/>
      <c r="Q560" s="159"/>
      <c r="R560" s="160"/>
      <c r="S560" s="160"/>
      <c r="T560" s="160"/>
      <c r="U560" s="160"/>
      <c r="V560" s="160"/>
      <c r="W560" s="160"/>
      <c r="X560" s="160"/>
      <c r="Y560" s="160"/>
      <c r="Z560" s="150"/>
      <c r="AA560" s="150"/>
      <c r="AB560" s="150"/>
      <c r="AC560" s="150"/>
      <c r="AD560" s="150"/>
      <c r="AE560" s="150"/>
      <c r="AF560" s="150"/>
      <c r="AG560" s="150" t="s">
        <v>171</v>
      </c>
      <c r="AH560" s="150">
        <v>0</v>
      </c>
      <c r="AI560" s="150"/>
      <c r="AJ560" s="150"/>
      <c r="AK560" s="150"/>
      <c r="AL560" s="150"/>
      <c r="AM560" s="150"/>
      <c r="AN560" s="150"/>
      <c r="AO560" s="150"/>
      <c r="AP560" s="150"/>
      <c r="AQ560" s="150"/>
      <c r="AR560" s="150"/>
      <c r="AS560" s="150"/>
      <c r="AT560" s="150"/>
      <c r="AU560" s="150"/>
      <c r="AV560" s="150"/>
      <c r="AW560" s="150"/>
      <c r="AX560" s="150"/>
      <c r="AY560" s="150"/>
      <c r="AZ560" s="150"/>
      <c r="BA560" s="150"/>
      <c r="BB560" s="150"/>
      <c r="BC560" s="150"/>
      <c r="BD560" s="150"/>
      <c r="BE560" s="150"/>
      <c r="BF560" s="150"/>
      <c r="BG560" s="150"/>
      <c r="BH560" s="150"/>
    </row>
    <row r="561" spans="1:60" outlineLevel="1" x14ac:dyDescent="0.2">
      <c r="A561" s="173">
        <v>205</v>
      </c>
      <c r="B561" s="174" t="s">
        <v>925</v>
      </c>
      <c r="C561" s="188" t="s">
        <v>926</v>
      </c>
      <c r="D561" s="175" t="s">
        <v>208</v>
      </c>
      <c r="E561" s="176">
        <v>41.255220000000001</v>
      </c>
      <c r="F561" s="177"/>
      <c r="G561" s="178">
        <f>ROUND(E561*F561,2)</f>
        <v>0</v>
      </c>
      <c r="H561" s="161"/>
      <c r="I561" s="160">
        <f>ROUND(E561*H561,2)</f>
        <v>0</v>
      </c>
      <c r="J561" s="161"/>
      <c r="K561" s="160">
        <f>ROUND(E561*J561,2)</f>
        <v>0</v>
      </c>
      <c r="L561" s="160">
        <v>21</v>
      </c>
      <c r="M561" s="160">
        <f>G561*(1+L561/100)</f>
        <v>0</v>
      </c>
      <c r="N561" s="159">
        <v>1.0000000000000001E-5</v>
      </c>
      <c r="O561" s="159">
        <f>ROUND(E561*N561,2)</f>
        <v>0</v>
      </c>
      <c r="P561" s="159">
        <v>0</v>
      </c>
      <c r="Q561" s="159">
        <f>ROUND(E561*P561,2)</f>
        <v>0</v>
      </c>
      <c r="R561" s="160"/>
      <c r="S561" s="160" t="s">
        <v>148</v>
      </c>
      <c r="T561" s="160" t="s">
        <v>148</v>
      </c>
      <c r="U561" s="160">
        <v>0.05</v>
      </c>
      <c r="V561" s="160">
        <f>ROUND(E561*U561,2)</f>
        <v>2.06</v>
      </c>
      <c r="W561" s="160"/>
      <c r="X561" s="160" t="s">
        <v>209</v>
      </c>
      <c r="Y561" s="160" t="s">
        <v>151</v>
      </c>
      <c r="Z561" s="150"/>
      <c r="AA561" s="150"/>
      <c r="AB561" s="150"/>
      <c r="AC561" s="150"/>
      <c r="AD561" s="150"/>
      <c r="AE561" s="150"/>
      <c r="AF561" s="150"/>
      <c r="AG561" s="150" t="s">
        <v>214</v>
      </c>
      <c r="AH561" s="150"/>
      <c r="AI561" s="150"/>
      <c r="AJ561" s="150"/>
      <c r="AK561" s="150"/>
      <c r="AL561" s="150"/>
      <c r="AM561" s="150"/>
      <c r="AN561" s="150"/>
      <c r="AO561" s="150"/>
      <c r="AP561" s="150"/>
      <c r="AQ561" s="150"/>
      <c r="AR561" s="150"/>
      <c r="AS561" s="150"/>
      <c r="AT561" s="150"/>
      <c r="AU561" s="150"/>
      <c r="AV561" s="150"/>
      <c r="AW561" s="150"/>
      <c r="AX561" s="150"/>
      <c r="AY561" s="150"/>
      <c r="AZ561" s="150"/>
      <c r="BA561" s="150"/>
      <c r="BB561" s="150"/>
      <c r="BC561" s="150"/>
      <c r="BD561" s="150"/>
      <c r="BE561" s="150"/>
      <c r="BF561" s="150"/>
      <c r="BG561" s="150"/>
      <c r="BH561" s="150"/>
    </row>
    <row r="562" spans="1:60" outlineLevel="2" x14ac:dyDescent="0.2">
      <c r="A562" s="157"/>
      <c r="B562" s="158"/>
      <c r="C562" s="189" t="s">
        <v>915</v>
      </c>
      <c r="D562" s="162"/>
      <c r="E562" s="163">
        <v>0.17279</v>
      </c>
      <c r="F562" s="160"/>
      <c r="G562" s="160"/>
      <c r="H562" s="160"/>
      <c r="I562" s="160"/>
      <c r="J562" s="160"/>
      <c r="K562" s="160"/>
      <c r="L562" s="160"/>
      <c r="M562" s="160"/>
      <c r="N562" s="159"/>
      <c r="O562" s="159"/>
      <c r="P562" s="159"/>
      <c r="Q562" s="159"/>
      <c r="R562" s="160"/>
      <c r="S562" s="160"/>
      <c r="T562" s="160"/>
      <c r="U562" s="160"/>
      <c r="V562" s="160"/>
      <c r="W562" s="160"/>
      <c r="X562" s="160"/>
      <c r="Y562" s="160"/>
      <c r="Z562" s="150"/>
      <c r="AA562" s="150"/>
      <c r="AB562" s="150"/>
      <c r="AC562" s="150"/>
      <c r="AD562" s="150"/>
      <c r="AE562" s="150"/>
      <c r="AF562" s="150"/>
      <c r="AG562" s="150" t="s">
        <v>171</v>
      </c>
      <c r="AH562" s="150">
        <v>0</v>
      </c>
      <c r="AI562" s="150"/>
      <c r="AJ562" s="150"/>
      <c r="AK562" s="150"/>
      <c r="AL562" s="150"/>
      <c r="AM562" s="150"/>
      <c r="AN562" s="150"/>
      <c r="AO562" s="150"/>
      <c r="AP562" s="150"/>
      <c r="AQ562" s="150"/>
      <c r="AR562" s="150"/>
      <c r="AS562" s="150"/>
      <c r="AT562" s="150"/>
      <c r="AU562" s="150"/>
      <c r="AV562" s="150"/>
      <c r="AW562" s="150"/>
      <c r="AX562" s="150"/>
      <c r="AY562" s="150"/>
      <c r="AZ562" s="150"/>
      <c r="BA562" s="150"/>
      <c r="BB562" s="150"/>
      <c r="BC562" s="150"/>
      <c r="BD562" s="150"/>
      <c r="BE562" s="150"/>
      <c r="BF562" s="150"/>
      <c r="BG562" s="150"/>
      <c r="BH562" s="150"/>
    </row>
    <row r="563" spans="1:60" outlineLevel="3" x14ac:dyDescent="0.2">
      <c r="A563" s="157"/>
      <c r="B563" s="158"/>
      <c r="C563" s="189" t="s">
        <v>916</v>
      </c>
      <c r="D563" s="162"/>
      <c r="E563" s="163">
        <v>5.2780000000000001E-2</v>
      </c>
      <c r="F563" s="160"/>
      <c r="G563" s="160"/>
      <c r="H563" s="160"/>
      <c r="I563" s="160"/>
      <c r="J563" s="160"/>
      <c r="K563" s="160"/>
      <c r="L563" s="160"/>
      <c r="M563" s="160"/>
      <c r="N563" s="159"/>
      <c r="O563" s="159"/>
      <c r="P563" s="159"/>
      <c r="Q563" s="159"/>
      <c r="R563" s="160"/>
      <c r="S563" s="160"/>
      <c r="T563" s="160"/>
      <c r="U563" s="160"/>
      <c r="V563" s="160"/>
      <c r="W563" s="160"/>
      <c r="X563" s="160"/>
      <c r="Y563" s="160"/>
      <c r="Z563" s="150"/>
      <c r="AA563" s="150"/>
      <c r="AB563" s="150"/>
      <c r="AC563" s="150"/>
      <c r="AD563" s="150"/>
      <c r="AE563" s="150"/>
      <c r="AF563" s="150"/>
      <c r="AG563" s="150" t="s">
        <v>171</v>
      </c>
      <c r="AH563" s="150">
        <v>0</v>
      </c>
      <c r="AI563" s="150"/>
      <c r="AJ563" s="150"/>
      <c r="AK563" s="150"/>
      <c r="AL563" s="150"/>
      <c r="AM563" s="150"/>
      <c r="AN563" s="150"/>
      <c r="AO563" s="150"/>
      <c r="AP563" s="150"/>
      <c r="AQ563" s="150"/>
      <c r="AR563" s="150"/>
      <c r="AS563" s="150"/>
      <c r="AT563" s="150"/>
      <c r="AU563" s="150"/>
      <c r="AV563" s="150"/>
      <c r="AW563" s="150"/>
      <c r="AX563" s="150"/>
      <c r="AY563" s="150"/>
      <c r="AZ563" s="150"/>
      <c r="BA563" s="150"/>
      <c r="BB563" s="150"/>
      <c r="BC563" s="150"/>
      <c r="BD563" s="150"/>
      <c r="BE563" s="150"/>
      <c r="BF563" s="150"/>
      <c r="BG563" s="150"/>
      <c r="BH563" s="150"/>
    </row>
    <row r="564" spans="1:60" outlineLevel="3" x14ac:dyDescent="0.2">
      <c r="A564" s="157"/>
      <c r="B564" s="158"/>
      <c r="C564" s="189" t="s">
        <v>917</v>
      </c>
      <c r="D564" s="162"/>
      <c r="E564" s="163">
        <v>0.74926999999999999</v>
      </c>
      <c r="F564" s="160"/>
      <c r="G564" s="160"/>
      <c r="H564" s="160"/>
      <c r="I564" s="160"/>
      <c r="J564" s="160"/>
      <c r="K564" s="160"/>
      <c r="L564" s="160"/>
      <c r="M564" s="160"/>
      <c r="N564" s="159"/>
      <c r="O564" s="159"/>
      <c r="P564" s="159"/>
      <c r="Q564" s="159"/>
      <c r="R564" s="160"/>
      <c r="S564" s="160"/>
      <c r="T564" s="160"/>
      <c r="U564" s="160"/>
      <c r="V564" s="160"/>
      <c r="W564" s="160"/>
      <c r="X564" s="160"/>
      <c r="Y564" s="160"/>
      <c r="Z564" s="150"/>
      <c r="AA564" s="150"/>
      <c r="AB564" s="150"/>
      <c r="AC564" s="150"/>
      <c r="AD564" s="150"/>
      <c r="AE564" s="150"/>
      <c r="AF564" s="150"/>
      <c r="AG564" s="150" t="s">
        <v>171</v>
      </c>
      <c r="AH564" s="150">
        <v>0</v>
      </c>
      <c r="AI564" s="150"/>
      <c r="AJ564" s="150"/>
      <c r="AK564" s="150"/>
      <c r="AL564" s="150"/>
      <c r="AM564" s="150"/>
      <c r="AN564" s="150"/>
      <c r="AO564" s="150"/>
      <c r="AP564" s="150"/>
      <c r="AQ564" s="150"/>
      <c r="AR564" s="150"/>
      <c r="AS564" s="150"/>
      <c r="AT564" s="150"/>
      <c r="AU564" s="150"/>
      <c r="AV564" s="150"/>
      <c r="AW564" s="150"/>
      <c r="AX564" s="150"/>
      <c r="AY564" s="150"/>
      <c r="AZ564" s="150"/>
      <c r="BA564" s="150"/>
      <c r="BB564" s="150"/>
      <c r="BC564" s="150"/>
      <c r="BD564" s="150"/>
      <c r="BE564" s="150"/>
      <c r="BF564" s="150"/>
      <c r="BG564" s="150"/>
      <c r="BH564" s="150"/>
    </row>
    <row r="565" spans="1:60" outlineLevel="3" x14ac:dyDescent="0.2">
      <c r="A565" s="157"/>
      <c r="B565" s="158"/>
      <c r="C565" s="189" t="s">
        <v>918</v>
      </c>
      <c r="D565" s="162"/>
      <c r="E565" s="163">
        <v>0.31039</v>
      </c>
      <c r="F565" s="160"/>
      <c r="G565" s="160"/>
      <c r="H565" s="160"/>
      <c r="I565" s="160"/>
      <c r="J565" s="160"/>
      <c r="K565" s="160"/>
      <c r="L565" s="160"/>
      <c r="M565" s="160"/>
      <c r="N565" s="159"/>
      <c r="O565" s="159"/>
      <c r="P565" s="159"/>
      <c r="Q565" s="159"/>
      <c r="R565" s="160"/>
      <c r="S565" s="160"/>
      <c r="T565" s="160"/>
      <c r="U565" s="160"/>
      <c r="V565" s="160"/>
      <c r="W565" s="160"/>
      <c r="X565" s="160"/>
      <c r="Y565" s="160"/>
      <c r="Z565" s="150"/>
      <c r="AA565" s="150"/>
      <c r="AB565" s="150"/>
      <c r="AC565" s="150"/>
      <c r="AD565" s="150"/>
      <c r="AE565" s="150"/>
      <c r="AF565" s="150"/>
      <c r="AG565" s="150" t="s">
        <v>171</v>
      </c>
      <c r="AH565" s="150">
        <v>0</v>
      </c>
      <c r="AI565" s="150"/>
      <c r="AJ565" s="150"/>
      <c r="AK565" s="150"/>
      <c r="AL565" s="150"/>
      <c r="AM565" s="150"/>
      <c r="AN565" s="150"/>
      <c r="AO565" s="150"/>
      <c r="AP565" s="150"/>
      <c r="AQ565" s="150"/>
      <c r="AR565" s="150"/>
      <c r="AS565" s="150"/>
      <c r="AT565" s="150"/>
      <c r="AU565" s="150"/>
      <c r="AV565" s="150"/>
      <c r="AW565" s="150"/>
      <c r="AX565" s="150"/>
      <c r="AY565" s="150"/>
      <c r="AZ565" s="150"/>
      <c r="BA565" s="150"/>
      <c r="BB565" s="150"/>
      <c r="BC565" s="150"/>
      <c r="BD565" s="150"/>
      <c r="BE565" s="150"/>
      <c r="BF565" s="150"/>
      <c r="BG565" s="150"/>
      <c r="BH565" s="150"/>
    </row>
    <row r="566" spans="1:60" outlineLevel="3" x14ac:dyDescent="0.2">
      <c r="A566" s="157"/>
      <c r="B566" s="158"/>
      <c r="C566" s="189" t="s">
        <v>919</v>
      </c>
      <c r="D566" s="162"/>
      <c r="E566" s="163">
        <v>2.6056400000000002</v>
      </c>
      <c r="F566" s="160"/>
      <c r="G566" s="160"/>
      <c r="H566" s="160"/>
      <c r="I566" s="160"/>
      <c r="J566" s="160"/>
      <c r="K566" s="160"/>
      <c r="L566" s="160"/>
      <c r="M566" s="160"/>
      <c r="N566" s="159"/>
      <c r="O566" s="159"/>
      <c r="P566" s="159"/>
      <c r="Q566" s="159"/>
      <c r="R566" s="160"/>
      <c r="S566" s="160"/>
      <c r="T566" s="160"/>
      <c r="U566" s="160"/>
      <c r="V566" s="160"/>
      <c r="W566" s="160"/>
      <c r="X566" s="160"/>
      <c r="Y566" s="160"/>
      <c r="Z566" s="150"/>
      <c r="AA566" s="150"/>
      <c r="AB566" s="150"/>
      <c r="AC566" s="150"/>
      <c r="AD566" s="150"/>
      <c r="AE566" s="150"/>
      <c r="AF566" s="150"/>
      <c r="AG566" s="150" t="s">
        <v>171</v>
      </c>
      <c r="AH566" s="150">
        <v>0</v>
      </c>
      <c r="AI566" s="150"/>
      <c r="AJ566" s="150"/>
      <c r="AK566" s="150"/>
      <c r="AL566" s="150"/>
      <c r="AM566" s="150"/>
      <c r="AN566" s="150"/>
      <c r="AO566" s="150"/>
      <c r="AP566" s="150"/>
      <c r="AQ566" s="150"/>
      <c r="AR566" s="150"/>
      <c r="AS566" s="150"/>
      <c r="AT566" s="150"/>
      <c r="AU566" s="150"/>
      <c r="AV566" s="150"/>
      <c r="AW566" s="150"/>
      <c r="AX566" s="150"/>
      <c r="AY566" s="150"/>
      <c r="AZ566" s="150"/>
      <c r="BA566" s="150"/>
      <c r="BB566" s="150"/>
      <c r="BC566" s="150"/>
      <c r="BD566" s="150"/>
      <c r="BE566" s="150"/>
      <c r="BF566" s="150"/>
      <c r="BG566" s="150"/>
      <c r="BH566" s="150"/>
    </row>
    <row r="567" spans="1:60" outlineLevel="3" x14ac:dyDescent="0.2">
      <c r="A567" s="157"/>
      <c r="B567" s="158"/>
      <c r="C567" s="189" t="s">
        <v>920</v>
      </c>
      <c r="D567" s="162"/>
      <c r="E567" s="163">
        <v>2.9098999999999999</v>
      </c>
      <c r="F567" s="160"/>
      <c r="G567" s="160"/>
      <c r="H567" s="160"/>
      <c r="I567" s="160"/>
      <c r="J567" s="160"/>
      <c r="K567" s="160"/>
      <c r="L567" s="160"/>
      <c r="M567" s="160"/>
      <c r="N567" s="159"/>
      <c r="O567" s="159"/>
      <c r="P567" s="159"/>
      <c r="Q567" s="159"/>
      <c r="R567" s="160"/>
      <c r="S567" s="160"/>
      <c r="T567" s="160"/>
      <c r="U567" s="160"/>
      <c r="V567" s="160"/>
      <c r="W567" s="160"/>
      <c r="X567" s="160"/>
      <c r="Y567" s="160"/>
      <c r="Z567" s="150"/>
      <c r="AA567" s="150"/>
      <c r="AB567" s="150"/>
      <c r="AC567" s="150"/>
      <c r="AD567" s="150"/>
      <c r="AE567" s="150"/>
      <c r="AF567" s="150"/>
      <c r="AG567" s="150" t="s">
        <v>171</v>
      </c>
      <c r="AH567" s="150">
        <v>0</v>
      </c>
      <c r="AI567" s="150"/>
      <c r="AJ567" s="150"/>
      <c r="AK567" s="150"/>
      <c r="AL567" s="150"/>
      <c r="AM567" s="150"/>
      <c r="AN567" s="150"/>
      <c r="AO567" s="150"/>
      <c r="AP567" s="150"/>
      <c r="AQ567" s="150"/>
      <c r="AR567" s="150"/>
      <c r="AS567" s="150"/>
      <c r="AT567" s="150"/>
      <c r="AU567" s="150"/>
      <c r="AV567" s="150"/>
      <c r="AW567" s="150"/>
      <c r="AX567" s="150"/>
      <c r="AY567" s="150"/>
      <c r="AZ567" s="150"/>
      <c r="BA567" s="150"/>
      <c r="BB567" s="150"/>
      <c r="BC567" s="150"/>
      <c r="BD567" s="150"/>
      <c r="BE567" s="150"/>
      <c r="BF567" s="150"/>
      <c r="BG567" s="150"/>
      <c r="BH567" s="150"/>
    </row>
    <row r="568" spans="1:60" outlineLevel="3" x14ac:dyDescent="0.2">
      <c r="A568" s="157"/>
      <c r="B568" s="158"/>
      <c r="C568" s="189" t="s">
        <v>921</v>
      </c>
      <c r="D568" s="162"/>
      <c r="E568" s="163">
        <v>5.1094900000000001</v>
      </c>
      <c r="F568" s="160"/>
      <c r="G568" s="160"/>
      <c r="H568" s="160"/>
      <c r="I568" s="160"/>
      <c r="J568" s="160"/>
      <c r="K568" s="160"/>
      <c r="L568" s="160"/>
      <c r="M568" s="160"/>
      <c r="N568" s="159"/>
      <c r="O568" s="159"/>
      <c r="P568" s="159"/>
      <c r="Q568" s="159"/>
      <c r="R568" s="160"/>
      <c r="S568" s="160"/>
      <c r="T568" s="160"/>
      <c r="U568" s="160"/>
      <c r="V568" s="160"/>
      <c r="W568" s="160"/>
      <c r="X568" s="160"/>
      <c r="Y568" s="160"/>
      <c r="Z568" s="150"/>
      <c r="AA568" s="150"/>
      <c r="AB568" s="150"/>
      <c r="AC568" s="150"/>
      <c r="AD568" s="150"/>
      <c r="AE568" s="150"/>
      <c r="AF568" s="150"/>
      <c r="AG568" s="150" t="s">
        <v>171</v>
      </c>
      <c r="AH568" s="150">
        <v>0</v>
      </c>
      <c r="AI568" s="150"/>
      <c r="AJ568" s="150"/>
      <c r="AK568" s="150"/>
      <c r="AL568" s="150"/>
      <c r="AM568" s="150"/>
      <c r="AN568" s="150"/>
      <c r="AO568" s="150"/>
      <c r="AP568" s="150"/>
      <c r="AQ568" s="150"/>
      <c r="AR568" s="150"/>
      <c r="AS568" s="150"/>
      <c r="AT568" s="150"/>
      <c r="AU568" s="150"/>
      <c r="AV568" s="150"/>
      <c r="AW568" s="150"/>
      <c r="AX568" s="150"/>
      <c r="AY568" s="150"/>
      <c r="AZ568" s="150"/>
      <c r="BA568" s="150"/>
      <c r="BB568" s="150"/>
      <c r="BC568" s="150"/>
      <c r="BD568" s="150"/>
      <c r="BE568" s="150"/>
      <c r="BF568" s="150"/>
      <c r="BG568" s="150"/>
      <c r="BH568" s="150"/>
    </row>
    <row r="569" spans="1:60" outlineLevel="3" x14ac:dyDescent="0.2">
      <c r="A569" s="157"/>
      <c r="B569" s="158"/>
      <c r="C569" s="189" t="s">
        <v>922</v>
      </c>
      <c r="D569" s="162"/>
      <c r="E569" s="163">
        <v>8.94726</v>
      </c>
      <c r="F569" s="160"/>
      <c r="G569" s="160"/>
      <c r="H569" s="160"/>
      <c r="I569" s="160"/>
      <c r="J569" s="160"/>
      <c r="K569" s="160"/>
      <c r="L569" s="160"/>
      <c r="M569" s="160"/>
      <c r="N569" s="159"/>
      <c r="O569" s="159"/>
      <c r="P569" s="159"/>
      <c r="Q569" s="159"/>
      <c r="R569" s="160"/>
      <c r="S569" s="160"/>
      <c r="T569" s="160"/>
      <c r="U569" s="160"/>
      <c r="V569" s="160"/>
      <c r="W569" s="160"/>
      <c r="X569" s="160"/>
      <c r="Y569" s="160"/>
      <c r="Z569" s="150"/>
      <c r="AA569" s="150"/>
      <c r="AB569" s="150"/>
      <c r="AC569" s="150"/>
      <c r="AD569" s="150"/>
      <c r="AE569" s="150"/>
      <c r="AF569" s="150"/>
      <c r="AG569" s="150" t="s">
        <v>171</v>
      </c>
      <c r="AH569" s="150">
        <v>0</v>
      </c>
      <c r="AI569" s="150"/>
      <c r="AJ569" s="150"/>
      <c r="AK569" s="150"/>
      <c r="AL569" s="150"/>
      <c r="AM569" s="150"/>
      <c r="AN569" s="150"/>
      <c r="AO569" s="150"/>
      <c r="AP569" s="150"/>
      <c r="AQ569" s="150"/>
      <c r="AR569" s="150"/>
      <c r="AS569" s="150"/>
      <c r="AT569" s="150"/>
      <c r="AU569" s="150"/>
      <c r="AV569" s="150"/>
      <c r="AW569" s="150"/>
      <c r="AX569" s="150"/>
      <c r="AY569" s="150"/>
      <c r="AZ569" s="150"/>
      <c r="BA569" s="150"/>
      <c r="BB569" s="150"/>
      <c r="BC569" s="150"/>
      <c r="BD569" s="150"/>
      <c r="BE569" s="150"/>
      <c r="BF569" s="150"/>
      <c r="BG569" s="150"/>
      <c r="BH569" s="150"/>
    </row>
    <row r="570" spans="1:60" outlineLevel="3" x14ac:dyDescent="0.2">
      <c r="A570" s="157"/>
      <c r="B570" s="158"/>
      <c r="C570" s="189" t="s">
        <v>923</v>
      </c>
      <c r="D570" s="162"/>
      <c r="E570" s="163">
        <v>8.1477199999999996</v>
      </c>
      <c r="F570" s="160"/>
      <c r="G570" s="160"/>
      <c r="H570" s="160"/>
      <c r="I570" s="160"/>
      <c r="J570" s="160"/>
      <c r="K570" s="160"/>
      <c r="L570" s="160"/>
      <c r="M570" s="160"/>
      <c r="N570" s="159"/>
      <c r="O570" s="159"/>
      <c r="P570" s="159"/>
      <c r="Q570" s="159"/>
      <c r="R570" s="160"/>
      <c r="S570" s="160"/>
      <c r="T570" s="160"/>
      <c r="U570" s="160"/>
      <c r="V570" s="160"/>
      <c r="W570" s="160"/>
      <c r="X570" s="160"/>
      <c r="Y570" s="160"/>
      <c r="Z570" s="150"/>
      <c r="AA570" s="150"/>
      <c r="AB570" s="150"/>
      <c r="AC570" s="150"/>
      <c r="AD570" s="150"/>
      <c r="AE570" s="150"/>
      <c r="AF570" s="150"/>
      <c r="AG570" s="150" t="s">
        <v>171</v>
      </c>
      <c r="AH570" s="150">
        <v>0</v>
      </c>
      <c r="AI570" s="150"/>
      <c r="AJ570" s="150"/>
      <c r="AK570" s="150"/>
      <c r="AL570" s="150"/>
      <c r="AM570" s="150"/>
      <c r="AN570" s="150"/>
      <c r="AO570" s="150"/>
      <c r="AP570" s="150"/>
      <c r="AQ570" s="150"/>
      <c r="AR570" s="150"/>
      <c r="AS570" s="150"/>
      <c r="AT570" s="150"/>
      <c r="AU570" s="150"/>
      <c r="AV570" s="150"/>
      <c r="AW570" s="150"/>
      <c r="AX570" s="150"/>
      <c r="AY570" s="150"/>
      <c r="AZ570" s="150"/>
      <c r="BA570" s="150"/>
      <c r="BB570" s="150"/>
      <c r="BC570" s="150"/>
      <c r="BD570" s="150"/>
      <c r="BE570" s="150"/>
      <c r="BF570" s="150"/>
      <c r="BG570" s="150"/>
      <c r="BH570" s="150"/>
    </row>
    <row r="571" spans="1:60" outlineLevel="3" x14ac:dyDescent="0.2">
      <c r="A571" s="157"/>
      <c r="B571" s="158"/>
      <c r="C571" s="189" t="s">
        <v>924</v>
      </c>
      <c r="D571" s="162"/>
      <c r="E571" s="163">
        <v>12.25</v>
      </c>
      <c r="F571" s="160"/>
      <c r="G571" s="160"/>
      <c r="H571" s="160"/>
      <c r="I571" s="160"/>
      <c r="J571" s="160"/>
      <c r="K571" s="160"/>
      <c r="L571" s="160"/>
      <c r="M571" s="160"/>
      <c r="N571" s="159"/>
      <c r="O571" s="159"/>
      <c r="P571" s="159"/>
      <c r="Q571" s="159"/>
      <c r="R571" s="160"/>
      <c r="S571" s="160"/>
      <c r="T571" s="160"/>
      <c r="U571" s="160"/>
      <c r="V571" s="160"/>
      <c r="W571" s="160"/>
      <c r="X571" s="160"/>
      <c r="Y571" s="160"/>
      <c r="Z571" s="150"/>
      <c r="AA571" s="150"/>
      <c r="AB571" s="150"/>
      <c r="AC571" s="150"/>
      <c r="AD571" s="150"/>
      <c r="AE571" s="150"/>
      <c r="AF571" s="150"/>
      <c r="AG571" s="150" t="s">
        <v>171</v>
      </c>
      <c r="AH571" s="150">
        <v>0</v>
      </c>
      <c r="AI571" s="150"/>
      <c r="AJ571" s="150"/>
      <c r="AK571" s="150"/>
      <c r="AL571" s="150"/>
      <c r="AM571" s="150"/>
      <c r="AN571" s="150"/>
      <c r="AO571" s="150"/>
      <c r="AP571" s="150"/>
      <c r="AQ571" s="150"/>
      <c r="AR571" s="150"/>
      <c r="AS571" s="150"/>
      <c r="AT571" s="150"/>
      <c r="AU571" s="150"/>
      <c r="AV571" s="150"/>
      <c r="AW571" s="150"/>
      <c r="AX571" s="150"/>
      <c r="AY571" s="150"/>
      <c r="AZ571" s="150"/>
      <c r="BA571" s="150"/>
      <c r="BB571" s="150"/>
      <c r="BC571" s="150"/>
      <c r="BD571" s="150"/>
      <c r="BE571" s="150"/>
      <c r="BF571" s="150"/>
      <c r="BG571" s="150"/>
      <c r="BH571" s="150"/>
    </row>
    <row r="572" spans="1:60" x14ac:dyDescent="0.2">
      <c r="A572" s="166" t="s">
        <v>143</v>
      </c>
      <c r="B572" s="167" t="s">
        <v>114</v>
      </c>
      <c r="C572" s="186" t="s">
        <v>29</v>
      </c>
      <c r="D572" s="168"/>
      <c r="E572" s="169"/>
      <c r="F572" s="170"/>
      <c r="G572" s="171">
        <f>SUMIF(AG573:AG575,"&lt;&gt;NOR",G573:G575)</f>
        <v>0</v>
      </c>
      <c r="H572" s="165"/>
      <c r="I572" s="165">
        <f>SUM(I573:I575)</f>
        <v>0</v>
      </c>
      <c r="J572" s="165"/>
      <c r="K572" s="165">
        <f>SUM(K573:K575)</f>
        <v>0</v>
      </c>
      <c r="L572" s="165"/>
      <c r="M572" s="165">
        <f>SUM(M573:M575)</f>
        <v>0</v>
      </c>
      <c r="N572" s="164"/>
      <c r="O572" s="164">
        <f>SUM(O573:O575)</f>
        <v>0</v>
      </c>
      <c r="P572" s="164"/>
      <c r="Q572" s="164">
        <f>SUM(Q573:Q575)</f>
        <v>0</v>
      </c>
      <c r="R572" s="165"/>
      <c r="S572" s="165"/>
      <c r="T572" s="165"/>
      <c r="U572" s="165"/>
      <c r="V572" s="165">
        <f>SUM(V573:V575)</f>
        <v>0</v>
      </c>
      <c r="W572" s="165"/>
      <c r="X572" s="165"/>
      <c r="Y572" s="165"/>
      <c r="AG572" t="s">
        <v>144</v>
      </c>
    </row>
    <row r="573" spans="1:60" ht="33.75" outlineLevel="1" x14ac:dyDescent="0.2">
      <c r="A573" s="173">
        <v>206</v>
      </c>
      <c r="B573" s="174" t="s">
        <v>927</v>
      </c>
      <c r="C573" s="188" t="s">
        <v>928</v>
      </c>
      <c r="D573" s="175" t="s">
        <v>147</v>
      </c>
      <c r="E573" s="176">
        <v>1</v>
      </c>
      <c r="F573" s="177"/>
      <c r="G573" s="178">
        <f>ROUND(E573*F573,2)</f>
        <v>0</v>
      </c>
      <c r="H573" s="161"/>
      <c r="I573" s="160">
        <f>ROUND(E573*H573,2)</f>
        <v>0</v>
      </c>
      <c r="J573" s="161"/>
      <c r="K573" s="160">
        <f>ROUND(E573*J573,2)</f>
        <v>0</v>
      </c>
      <c r="L573" s="160">
        <v>21</v>
      </c>
      <c r="M573" s="160">
        <f>G573*(1+L573/100)</f>
        <v>0</v>
      </c>
      <c r="N573" s="159">
        <v>0</v>
      </c>
      <c r="O573" s="159">
        <f>ROUND(E573*N573,2)</f>
        <v>0</v>
      </c>
      <c r="P573" s="159">
        <v>0</v>
      </c>
      <c r="Q573" s="159">
        <f>ROUND(E573*P573,2)</f>
        <v>0</v>
      </c>
      <c r="R573" s="160"/>
      <c r="S573" s="160" t="s">
        <v>148</v>
      </c>
      <c r="T573" s="160" t="s">
        <v>149</v>
      </c>
      <c r="U573" s="160">
        <v>0</v>
      </c>
      <c r="V573" s="160">
        <f>ROUND(E573*U573,2)</f>
        <v>0</v>
      </c>
      <c r="W573" s="160"/>
      <c r="X573" s="160" t="s">
        <v>150</v>
      </c>
      <c r="Y573" s="160" t="s">
        <v>151</v>
      </c>
      <c r="Z573" s="150"/>
      <c r="AA573" s="150"/>
      <c r="AB573" s="150"/>
      <c r="AC573" s="150"/>
      <c r="AD573" s="150"/>
      <c r="AE573" s="150"/>
      <c r="AF573" s="150"/>
      <c r="AG573" s="150" t="s">
        <v>152</v>
      </c>
      <c r="AH573" s="150"/>
      <c r="AI573" s="150"/>
      <c r="AJ573" s="150"/>
      <c r="AK573" s="150"/>
      <c r="AL573" s="150"/>
      <c r="AM573" s="150"/>
      <c r="AN573" s="150"/>
      <c r="AO573" s="150"/>
      <c r="AP573" s="150"/>
      <c r="AQ573" s="150"/>
      <c r="AR573" s="150"/>
      <c r="AS573" s="150"/>
      <c r="AT573" s="150"/>
      <c r="AU573" s="150"/>
      <c r="AV573" s="150"/>
      <c r="AW573" s="150"/>
      <c r="AX573" s="150"/>
      <c r="AY573" s="150"/>
      <c r="AZ573" s="150"/>
      <c r="BA573" s="150"/>
      <c r="BB573" s="150"/>
      <c r="BC573" s="150"/>
      <c r="BD573" s="150"/>
      <c r="BE573" s="150"/>
      <c r="BF573" s="150"/>
      <c r="BG573" s="150"/>
      <c r="BH573" s="150"/>
    </row>
    <row r="574" spans="1:60" ht="22.5" outlineLevel="2" x14ac:dyDescent="0.2">
      <c r="A574" s="157"/>
      <c r="B574" s="158"/>
      <c r="C574" s="269" t="s">
        <v>929</v>
      </c>
      <c r="D574" s="270"/>
      <c r="E574" s="270"/>
      <c r="F574" s="270"/>
      <c r="G574" s="270"/>
      <c r="H574" s="160"/>
      <c r="I574" s="160"/>
      <c r="J574" s="160"/>
      <c r="K574" s="160"/>
      <c r="L574" s="160"/>
      <c r="M574" s="160"/>
      <c r="N574" s="159"/>
      <c r="O574" s="159"/>
      <c r="P574" s="159"/>
      <c r="Q574" s="159"/>
      <c r="R574" s="160"/>
      <c r="S574" s="160"/>
      <c r="T574" s="160"/>
      <c r="U574" s="160"/>
      <c r="V574" s="160"/>
      <c r="W574" s="160"/>
      <c r="X574" s="160"/>
      <c r="Y574" s="160"/>
      <c r="Z574" s="150"/>
      <c r="AA574" s="150"/>
      <c r="AB574" s="150"/>
      <c r="AC574" s="150"/>
      <c r="AD574" s="150"/>
      <c r="AE574" s="150"/>
      <c r="AF574" s="150"/>
      <c r="AG574" s="150" t="s">
        <v>159</v>
      </c>
      <c r="AH574" s="150"/>
      <c r="AI574" s="150"/>
      <c r="AJ574" s="150"/>
      <c r="AK574" s="150"/>
      <c r="AL574" s="150"/>
      <c r="AM574" s="150"/>
      <c r="AN574" s="150"/>
      <c r="AO574" s="150"/>
      <c r="AP574" s="150"/>
      <c r="AQ574" s="150"/>
      <c r="AR574" s="150"/>
      <c r="AS574" s="150"/>
      <c r="AT574" s="150"/>
      <c r="AU574" s="150"/>
      <c r="AV574" s="150"/>
      <c r="AW574" s="150"/>
      <c r="AX574" s="150"/>
      <c r="AY574" s="150"/>
      <c r="AZ574" s="150"/>
      <c r="BA574" s="185" t="str">
        <f>C574</f>
        <v>Náklady zhotovitele, související s prováděním zkoušek a revizí předepsaných technickými normami nebo objednatelem a které jsou pro provedení díla nezbytné.</v>
      </c>
      <c r="BB574" s="150"/>
      <c r="BC574" s="150"/>
      <c r="BD574" s="150"/>
      <c r="BE574" s="150"/>
      <c r="BF574" s="150"/>
      <c r="BG574" s="150"/>
      <c r="BH574" s="150"/>
    </row>
    <row r="575" spans="1:60" outlineLevel="2" x14ac:dyDescent="0.2">
      <c r="A575" s="157"/>
      <c r="B575" s="158"/>
      <c r="C575" s="189" t="s">
        <v>170</v>
      </c>
      <c r="D575" s="162"/>
      <c r="E575" s="163">
        <v>1</v>
      </c>
      <c r="F575" s="160"/>
      <c r="G575" s="160"/>
      <c r="H575" s="160"/>
      <c r="I575" s="160"/>
      <c r="J575" s="160"/>
      <c r="K575" s="160"/>
      <c r="L575" s="160"/>
      <c r="M575" s="160"/>
      <c r="N575" s="159"/>
      <c r="O575" s="159"/>
      <c r="P575" s="159"/>
      <c r="Q575" s="159"/>
      <c r="R575" s="160"/>
      <c r="S575" s="160"/>
      <c r="T575" s="160"/>
      <c r="U575" s="160"/>
      <c r="V575" s="160"/>
      <c r="W575" s="160"/>
      <c r="X575" s="160"/>
      <c r="Y575" s="160"/>
      <c r="Z575" s="150"/>
      <c r="AA575" s="150"/>
      <c r="AB575" s="150"/>
      <c r="AC575" s="150"/>
      <c r="AD575" s="150"/>
      <c r="AE575" s="150"/>
      <c r="AF575" s="150"/>
      <c r="AG575" s="150" t="s">
        <v>171</v>
      </c>
      <c r="AH575" s="150">
        <v>0</v>
      </c>
      <c r="AI575" s="150"/>
      <c r="AJ575" s="150"/>
      <c r="AK575" s="150"/>
      <c r="AL575" s="150"/>
      <c r="AM575" s="150"/>
      <c r="AN575" s="150"/>
      <c r="AO575" s="150"/>
      <c r="AP575" s="150"/>
      <c r="AQ575" s="150"/>
      <c r="AR575" s="150"/>
      <c r="AS575" s="150"/>
      <c r="AT575" s="150"/>
      <c r="AU575" s="150"/>
      <c r="AV575" s="150"/>
      <c r="AW575" s="150"/>
      <c r="AX575" s="150"/>
      <c r="AY575" s="150"/>
      <c r="AZ575" s="150"/>
      <c r="BA575" s="150"/>
      <c r="BB575" s="150"/>
      <c r="BC575" s="150"/>
      <c r="BD575" s="150"/>
      <c r="BE575" s="150"/>
      <c r="BF575" s="150"/>
      <c r="BG575" s="150"/>
      <c r="BH575" s="150"/>
    </row>
    <row r="576" spans="1:60" x14ac:dyDescent="0.2">
      <c r="A576" s="3"/>
      <c r="B576" s="4"/>
      <c r="C576" s="190"/>
      <c r="D576" s="6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AE576">
        <v>12</v>
      </c>
      <c r="AF576">
        <v>21</v>
      </c>
      <c r="AG576" t="s">
        <v>129</v>
      </c>
    </row>
    <row r="577" spans="1:33" x14ac:dyDescent="0.2">
      <c r="A577" s="153"/>
      <c r="B577" s="154" t="s">
        <v>31</v>
      </c>
      <c r="C577" s="191"/>
      <c r="D577" s="155"/>
      <c r="E577" s="156"/>
      <c r="F577" s="156"/>
      <c r="G577" s="172">
        <f>G8+G15+G22+G74+G143+G185+G207+G227+G267+G386+G517+G533+G572</f>
        <v>0</v>
      </c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AE577">
        <f>SUMIF(L7:L575,AE576,G7:G575)</f>
        <v>0</v>
      </c>
      <c r="AF577">
        <f>SUMIF(L7:L575,AF576,G7:G575)</f>
        <v>0</v>
      </c>
      <c r="AG577" t="s">
        <v>189</v>
      </c>
    </row>
    <row r="578" spans="1:33" x14ac:dyDescent="0.2">
      <c r="A578" s="3"/>
      <c r="B578" s="4"/>
      <c r="C578" s="190"/>
      <c r="D578" s="6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33" x14ac:dyDescent="0.2">
      <c r="A579" s="3"/>
      <c r="B579" s="4"/>
      <c r="C579" s="190"/>
      <c r="D579" s="6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33" x14ac:dyDescent="0.2">
      <c r="A580" s="255" t="s">
        <v>190</v>
      </c>
      <c r="B580" s="255"/>
      <c r="C580" s="256"/>
      <c r="D580" s="6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33" x14ac:dyDescent="0.2">
      <c r="A581" s="257"/>
      <c r="B581" s="258"/>
      <c r="C581" s="259"/>
      <c r="D581" s="258"/>
      <c r="E581" s="258"/>
      <c r="F581" s="258"/>
      <c r="G581" s="260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AG581" t="s">
        <v>191</v>
      </c>
    </row>
    <row r="582" spans="1:33" x14ac:dyDescent="0.2">
      <c r="A582" s="261"/>
      <c r="B582" s="262"/>
      <c r="C582" s="263"/>
      <c r="D582" s="262"/>
      <c r="E582" s="262"/>
      <c r="F582" s="262"/>
      <c r="G582" s="264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33" x14ac:dyDescent="0.2">
      <c r="A583" s="261"/>
      <c r="B583" s="262"/>
      <c r="C583" s="263"/>
      <c r="D583" s="262"/>
      <c r="E583" s="262"/>
      <c r="F583" s="262"/>
      <c r="G583" s="264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33" x14ac:dyDescent="0.2">
      <c r="A584" s="261"/>
      <c r="B584" s="262"/>
      <c r="C584" s="263"/>
      <c r="D584" s="262"/>
      <c r="E584" s="262"/>
      <c r="F584" s="262"/>
      <c r="G584" s="264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33" x14ac:dyDescent="0.2">
      <c r="A585" s="265"/>
      <c r="B585" s="266"/>
      <c r="C585" s="267"/>
      <c r="D585" s="266"/>
      <c r="E585" s="266"/>
      <c r="F585" s="266"/>
      <c r="G585" s="268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33" x14ac:dyDescent="0.2">
      <c r="A586" s="3"/>
      <c r="B586" s="4"/>
      <c r="C586" s="190"/>
      <c r="D586" s="6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33" x14ac:dyDescent="0.2">
      <c r="C587" s="192"/>
      <c r="D587" s="10"/>
      <c r="AG587" t="s">
        <v>192</v>
      </c>
    </row>
    <row r="588" spans="1:33" x14ac:dyDescent="0.2">
      <c r="D588" s="10"/>
    </row>
    <row r="589" spans="1:33" x14ac:dyDescent="0.2">
      <c r="D589" s="10"/>
    </row>
    <row r="590" spans="1:33" x14ac:dyDescent="0.2">
      <c r="D590" s="10"/>
    </row>
    <row r="591" spans="1:33" x14ac:dyDescent="0.2">
      <c r="D591" s="10"/>
    </row>
    <row r="592" spans="1:33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p6stOn2DnoqOoEp3s1hQcSeOfhm20YenhtBOH9iXhoExq+jMcvWDg0jKxIAz6vwpvUnVkLB7/2713O0tVkFSvw==" saltValue="RoUCBFllTXL7HWJAxDHXGA==" spinCount="100000" sheet="1" formatRows="0"/>
  <mergeCells count="43">
    <mergeCell ref="A581:G585"/>
    <mergeCell ref="C19:G19"/>
    <mergeCell ref="C24:G24"/>
    <mergeCell ref="C61:G61"/>
    <mergeCell ref="C67:G67"/>
    <mergeCell ref="A1:G1"/>
    <mergeCell ref="C2:G2"/>
    <mergeCell ref="C3:G3"/>
    <mergeCell ref="C4:G4"/>
    <mergeCell ref="A580:C580"/>
    <mergeCell ref="C251:G251"/>
    <mergeCell ref="C92:G92"/>
    <mergeCell ref="C153:G153"/>
    <mergeCell ref="C211:G211"/>
    <mergeCell ref="C212:G212"/>
    <mergeCell ref="C213:G213"/>
    <mergeCell ref="C214:G214"/>
    <mergeCell ref="C215:G215"/>
    <mergeCell ref="C216:G216"/>
    <mergeCell ref="C217:G217"/>
    <mergeCell ref="C218:G218"/>
    <mergeCell ref="C219:G219"/>
    <mergeCell ref="C501:G501"/>
    <mergeCell ref="C252:G252"/>
    <mergeCell ref="C253:G253"/>
    <mergeCell ref="C347:G347"/>
    <mergeCell ref="C351:G351"/>
    <mergeCell ref="C357:G357"/>
    <mergeCell ref="C360:G360"/>
    <mergeCell ref="C363:G363"/>
    <mergeCell ref="C366:G366"/>
    <mergeCell ref="C369:G369"/>
    <mergeCell ref="C497:G497"/>
    <mergeCell ref="C498:G498"/>
    <mergeCell ref="C514:G514"/>
    <mergeCell ref="C535:G535"/>
    <mergeCell ref="C574:G574"/>
    <mergeCell ref="C502:G502"/>
    <mergeCell ref="C505:G505"/>
    <mergeCell ref="C506:G506"/>
    <mergeCell ref="C509:G509"/>
    <mergeCell ref="C510:G510"/>
    <mergeCell ref="C513:G51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4F653-1F01-4B53-9E9C-1920942C472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38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48" t="s">
        <v>7</v>
      </c>
      <c r="B1" s="248"/>
      <c r="C1" s="248"/>
      <c r="D1" s="248"/>
      <c r="E1" s="248"/>
      <c r="F1" s="248"/>
      <c r="G1" s="248"/>
      <c r="AG1" t="s">
        <v>116</v>
      </c>
    </row>
    <row r="2" spans="1:60" ht="24.95" customHeight="1" x14ac:dyDescent="0.2">
      <c r="A2" s="50" t="s">
        <v>8</v>
      </c>
      <c r="B2" s="49" t="s">
        <v>43</v>
      </c>
      <c r="C2" s="249" t="s">
        <v>44</v>
      </c>
      <c r="D2" s="250"/>
      <c r="E2" s="250"/>
      <c r="F2" s="250"/>
      <c r="G2" s="251"/>
      <c r="AG2" t="s">
        <v>117</v>
      </c>
    </row>
    <row r="3" spans="1:60" ht="24.95" customHeight="1" x14ac:dyDescent="0.2">
      <c r="A3" s="50" t="s">
        <v>9</v>
      </c>
      <c r="B3" s="49" t="s">
        <v>46</v>
      </c>
      <c r="C3" s="249" t="s">
        <v>47</v>
      </c>
      <c r="D3" s="250"/>
      <c r="E3" s="250"/>
      <c r="F3" s="250"/>
      <c r="G3" s="251"/>
      <c r="AC3" s="124" t="s">
        <v>118</v>
      </c>
      <c r="AG3" t="s">
        <v>119</v>
      </c>
    </row>
    <row r="4" spans="1:60" ht="24.95" customHeight="1" x14ac:dyDescent="0.2">
      <c r="A4" s="143" t="s">
        <v>10</v>
      </c>
      <c r="B4" s="144" t="s">
        <v>52</v>
      </c>
      <c r="C4" s="252" t="s">
        <v>53</v>
      </c>
      <c r="D4" s="253"/>
      <c r="E4" s="253"/>
      <c r="F4" s="253"/>
      <c r="G4" s="254"/>
      <c r="AG4" t="s">
        <v>120</v>
      </c>
    </row>
    <row r="5" spans="1:60" x14ac:dyDescent="0.2">
      <c r="D5" s="10"/>
    </row>
    <row r="6" spans="1:60" ht="38.25" x14ac:dyDescent="0.2">
      <c r="A6" s="146" t="s">
        <v>121</v>
      </c>
      <c r="B6" s="148" t="s">
        <v>122</v>
      </c>
      <c r="C6" s="148" t="s">
        <v>123</v>
      </c>
      <c r="D6" s="147" t="s">
        <v>124</v>
      </c>
      <c r="E6" s="146" t="s">
        <v>125</v>
      </c>
      <c r="F6" s="145" t="s">
        <v>126</v>
      </c>
      <c r="G6" s="146" t="s">
        <v>31</v>
      </c>
      <c r="H6" s="149" t="s">
        <v>32</v>
      </c>
      <c r="I6" s="149" t="s">
        <v>127</v>
      </c>
      <c r="J6" s="149" t="s">
        <v>33</v>
      </c>
      <c r="K6" s="149" t="s">
        <v>128</v>
      </c>
      <c r="L6" s="149" t="s">
        <v>129</v>
      </c>
      <c r="M6" s="149" t="s">
        <v>130</v>
      </c>
      <c r="N6" s="149" t="s">
        <v>131</v>
      </c>
      <c r="O6" s="149" t="s">
        <v>132</v>
      </c>
      <c r="P6" s="149" t="s">
        <v>133</v>
      </c>
      <c r="Q6" s="149" t="s">
        <v>134</v>
      </c>
      <c r="R6" s="149" t="s">
        <v>135</v>
      </c>
      <c r="S6" s="149" t="s">
        <v>136</v>
      </c>
      <c r="T6" s="149" t="s">
        <v>137</v>
      </c>
      <c r="U6" s="149" t="s">
        <v>138</v>
      </c>
      <c r="V6" s="149" t="s">
        <v>139</v>
      </c>
      <c r="W6" s="149" t="s">
        <v>140</v>
      </c>
      <c r="X6" s="149" t="s">
        <v>141</v>
      </c>
      <c r="Y6" s="149" t="s">
        <v>142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6" t="s">
        <v>143</v>
      </c>
      <c r="B8" s="167" t="s">
        <v>67</v>
      </c>
      <c r="C8" s="186" t="s">
        <v>69</v>
      </c>
      <c r="D8" s="168"/>
      <c r="E8" s="169"/>
      <c r="F8" s="170"/>
      <c r="G8" s="171">
        <f>SUMIF(AG9:AG16,"&lt;&gt;NOR",G9:G16)</f>
        <v>0</v>
      </c>
      <c r="H8" s="165"/>
      <c r="I8" s="165">
        <f>SUM(I9:I16)</f>
        <v>0</v>
      </c>
      <c r="J8" s="165"/>
      <c r="K8" s="165">
        <f>SUM(K9:K16)</f>
        <v>0</v>
      </c>
      <c r="L8" s="165"/>
      <c r="M8" s="165">
        <f>SUM(M9:M16)</f>
        <v>0</v>
      </c>
      <c r="N8" s="164"/>
      <c r="O8" s="164">
        <f>SUM(O9:O16)</f>
        <v>0.47</v>
      </c>
      <c r="P8" s="164"/>
      <c r="Q8" s="164">
        <f>SUM(Q9:Q16)</f>
        <v>0</v>
      </c>
      <c r="R8" s="165"/>
      <c r="S8" s="165"/>
      <c r="T8" s="165"/>
      <c r="U8" s="165"/>
      <c r="V8" s="165">
        <f>SUM(V9:V16)</f>
        <v>2.04</v>
      </c>
      <c r="W8" s="165"/>
      <c r="X8" s="165"/>
      <c r="Y8" s="165"/>
      <c r="AG8" t="s">
        <v>144</v>
      </c>
    </row>
    <row r="9" spans="1:60" ht="22.5" outlineLevel="1" x14ac:dyDescent="0.2">
      <c r="A9" s="173">
        <v>1</v>
      </c>
      <c r="B9" s="174" t="s">
        <v>932</v>
      </c>
      <c r="C9" s="188" t="s">
        <v>933</v>
      </c>
      <c r="D9" s="175" t="s">
        <v>934</v>
      </c>
      <c r="E9" s="176">
        <v>0.28139999999999998</v>
      </c>
      <c r="F9" s="177"/>
      <c r="G9" s="178">
        <f>ROUND(E9*F9,2)</f>
        <v>0</v>
      </c>
      <c r="H9" s="161"/>
      <c r="I9" s="160">
        <f>ROUND(E9*H9,2)</f>
        <v>0</v>
      </c>
      <c r="J9" s="161"/>
      <c r="K9" s="160">
        <f>ROUND(E9*J9,2)</f>
        <v>0</v>
      </c>
      <c r="L9" s="160">
        <v>21</v>
      </c>
      <c r="M9" s="160">
        <f>G9*(1+L9/100)</f>
        <v>0</v>
      </c>
      <c r="N9" s="159">
        <v>1.6820299999999999</v>
      </c>
      <c r="O9" s="159">
        <f>ROUND(E9*N9,2)</f>
        <v>0.47</v>
      </c>
      <c r="P9" s="159">
        <v>0</v>
      </c>
      <c r="Q9" s="159">
        <f>ROUND(E9*P9,2)</f>
        <v>0</v>
      </c>
      <c r="R9" s="160"/>
      <c r="S9" s="160" t="s">
        <v>148</v>
      </c>
      <c r="T9" s="160" t="s">
        <v>148</v>
      </c>
      <c r="U9" s="160">
        <v>4.8899999999999997</v>
      </c>
      <c r="V9" s="160">
        <f>ROUND(E9*U9,2)</f>
        <v>1.38</v>
      </c>
      <c r="W9" s="160"/>
      <c r="X9" s="160" t="s">
        <v>209</v>
      </c>
      <c r="Y9" s="160" t="s">
        <v>151</v>
      </c>
      <c r="Z9" s="150"/>
      <c r="AA9" s="150"/>
      <c r="AB9" s="150"/>
      <c r="AC9" s="150"/>
      <c r="AD9" s="150"/>
      <c r="AE9" s="150"/>
      <c r="AF9" s="150"/>
      <c r="AG9" s="150" t="s">
        <v>210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189" t="s">
        <v>935</v>
      </c>
      <c r="D10" s="162"/>
      <c r="E10" s="163">
        <v>8.2000000000000007E-3</v>
      </c>
      <c r="F10" s="160"/>
      <c r="G10" s="160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50"/>
      <c r="AA10" s="150"/>
      <c r="AB10" s="150"/>
      <c r="AC10" s="150"/>
      <c r="AD10" s="150"/>
      <c r="AE10" s="150"/>
      <c r="AF10" s="150"/>
      <c r="AG10" s="150" t="s">
        <v>171</v>
      </c>
      <c r="AH10" s="150">
        <v>0</v>
      </c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3" x14ac:dyDescent="0.2">
      <c r="A11" s="157"/>
      <c r="B11" s="158"/>
      <c r="C11" s="189" t="s">
        <v>936</v>
      </c>
      <c r="D11" s="162"/>
      <c r="E11" s="163">
        <v>0.22</v>
      </c>
      <c r="F11" s="160"/>
      <c r="G11" s="160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50"/>
      <c r="AA11" s="150"/>
      <c r="AB11" s="150"/>
      <c r="AC11" s="150"/>
      <c r="AD11" s="150"/>
      <c r="AE11" s="150"/>
      <c r="AF11" s="150"/>
      <c r="AG11" s="150" t="s">
        <v>171</v>
      </c>
      <c r="AH11" s="150">
        <v>0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3" x14ac:dyDescent="0.2">
      <c r="A12" s="157"/>
      <c r="B12" s="158"/>
      <c r="C12" s="189" t="s">
        <v>937</v>
      </c>
      <c r="D12" s="162"/>
      <c r="E12" s="163">
        <v>1.7999999999999999E-2</v>
      </c>
      <c r="F12" s="160"/>
      <c r="G12" s="160"/>
      <c r="H12" s="160"/>
      <c r="I12" s="160"/>
      <c r="J12" s="160"/>
      <c r="K12" s="160"/>
      <c r="L12" s="160"/>
      <c r="M12" s="160"/>
      <c r="N12" s="159"/>
      <c r="O12" s="159"/>
      <c r="P12" s="159"/>
      <c r="Q12" s="159"/>
      <c r="R12" s="160"/>
      <c r="S12" s="160"/>
      <c r="T12" s="160"/>
      <c r="U12" s="160"/>
      <c r="V12" s="160"/>
      <c r="W12" s="160"/>
      <c r="X12" s="160"/>
      <c r="Y12" s="160"/>
      <c r="Z12" s="150"/>
      <c r="AA12" s="150"/>
      <c r="AB12" s="150"/>
      <c r="AC12" s="150"/>
      <c r="AD12" s="150"/>
      <c r="AE12" s="150"/>
      <c r="AF12" s="150"/>
      <c r="AG12" s="150" t="s">
        <v>171</v>
      </c>
      <c r="AH12" s="150">
        <v>0</v>
      </c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3" x14ac:dyDescent="0.2">
      <c r="A13" s="157"/>
      <c r="B13" s="158"/>
      <c r="C13" s="189" t="s">
        <v>938</v>
      </c>
      <c r="D13" s="162"/>
      <c r="E13" s="163">
        <v>4.1999999999999997E-3</v>
      </c>
      <c r="F13" s="160"/>
      <c r="G13" s="160"/>
      <c r="H13" s="160"/>
      <c r="I13" s="160"/>
      <c r="J13" s="160"/>
      <c r="K13" s="160"/>
      <c r="L13" s="160"/>
      <c r="M13" s="160"/>
      <c r="N13" s="159"/>
      <c r="O13" s="159"/>
      <c r="P13" s="159"/>
      <c r="Q13" s="159"/>
      <c r="R13" s="160"/>
      <c r="S13" s="160"/>
      <c r="T13" s="160"/>
      <c r="U13" s="160"/>
      <c r="V13" s="160"/>
      <c r="W13" s="160"/>
      <c r="X13" s="160"/>
      <c r="Y13" s="160"/>
      <c r="Z13" s="150"/>
      <c r="AA13" s="150"/>
      <c r="AB13" s="150"/>
      <c r="AC13" s="150"/>
      <c r="AD13" s="150"/>
      <c r="AE13" s="150"/>
      <c r="AF13" s="150"/>
      <c r="AG13" s="150" t="s">
        <v>171</v>
      </c>
      <c r="AH13" s="150">
        <v>0</v>
      </c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3" x14ac:dyDescent="0.2">
      <c r="A14" s="157"/>
      <c r="B14" s="158"/>
      <c r="C14" s="189" t="s">
        <v>939</v>
      </c>
      <c r="D14" s="162"/>
      <c r="E14" s="163">
        <v>3.1E-2</v>
      </c>
      <c r="F14" s="160"/>
      <c r="G14" s="160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50"/>
      <c r="AA14" s="150"/>
      <c r="AB14" s="150"/>
      <c r="AC14" s="150"/>
      <c r="AD14" s="150"/>
      <c r="AE14" s="150"/>
      <c r="AF14" s="150"/>
      <c r="AG14" s="150" t="s">
        <v>171</v>
      </c>
      <c r="AH14" s="150">
        <v>0</v>
      </c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9">
        <v>2</v>
      </c>
      <c r="B15" s="180" t="s">
        <v>940</v>
      </c>
      <c r="C15" s="187" t="s">
        <v>941</v>
      </c>
      <c r="D15" s="181" t="s">
        <v>218</v>
      </c>
      <c r="E15" s="182">
        <v>0.47332000000000002</v>
      </c>
      <c r="F15" s="183"/>
      <c r="G15" s="184">
        <f>ROUND(E15*F15,2)</f>
        <v>0</v>
      </c>
      <c r="H15" s="161"/>
      <c r="I15" s="160">
        <f>ROUND(E15*H15,2)</f>
        <v>0</v>
      </c>
      <c r="J15" s="161"/>
      <c r="K15" s="160">
        <f>ROUND(E15*J15,2)</f>
        <v>0</v>
      </c>
      <c r="L15" s="160">
        <v>21</v>
      </c>
      <c r="M15" s="160">
        <f>G15*(1+L15/100)</f>
        <v>0</v>
      </c>
      <c r="N15" s="159">
        <v>0</v>
      </c>
      <c r="O15" s="159">
        <f>ROUND(E15*N15,2)</f>
        <v>0</v>
      </c>
      <c r="P15" s="159">
        <v>0</v>
      </c>
      <c r="Q15" s="159">
        <f>ROUND(E15*P15,2)</f>
        <v>0</v>
      </c>
      <c r="R15" s="160"/>
      <c r="S15" s="160" t="s">
        <v>148</v>
      </c>
      <c r="T15" s="160" t="s">
        <v>148</v>
      </c>
      <c r="U15" s="160">
        <v>1.264</v>
      </c>
      <c r="V15" s="160">
        <f>ROUND(E15*U15,2)</f>
        <v>0.6</v>
      </c>
      <c r="W15" s="160"/>
      <c r="X15" s="160" t="s">
        <v>219</v>
      </c>
      <c r="Y15" s="160" t="s">
        <v>151</v>
      </c>
      <c r="Z15" s="150"/>
      <c r="AA15" s="150"/>
      <c r="AB15" s="150"/>
      <c r="AC15" s="150"/>
      <c r="AD15" s="150"/>
      <c r="AE15" s="150"/>
      <c r="AF15" s="150"/>
      <c r="AG15" s="150" t="s">
        <v>220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9">
        <v>3</v>
      </c>
      <c r="B16" s="180" t="s">
        <v>942</v>
      </c>
      <c r="C16" s="187" t="s">
        <v>943</v>
      </c>
      <c r="D16" s="181" t="s">
        <v>218</v>
      </c>
      <c r="E16" s="182">
        <v>0.47332000000000002</v>
      </c>
      <c r="F16" s="183"/>
      <c r="G16" s="184">
        <f>ROUND(E16*F16,2)</f>
        <v>0</v>
      </c>
      <c r="H16" s="161"/>
      <c r="I16" s="160">
        <f>ROUND(E16*H16,2)</f>
        <v>0</v>
      </c>
      <c r="J16" s="161"/>
      <c r="K16" s="160">
        <f>ROUND(E16*J16,2)</f>
        <v>0</v>
      </c>
      <c r="L16" s="160">
        <v>21</v>
      </c>
      <c r="M16" s="160">
        <f>G16*(1+L16/100)</f>
        <v>0</v>
      </c>
      <c r="N16" s="159">
        <v>0</v>
      </c>
      <c r="O16" s="159">
        <f>ROUND(E16*N16,2)</f>
        <v>0</v>
      </c>
      <c r="P16" s="159">
        <v>0</v>
      </c>
      <c r="Q16" s="159">
        <f>ROUND(E16*P16,2)</f>
        <v>0</v>
      </c>
      <c r="R16" s="160"/>
      <c r="S16" s="160" t="s">
        <v>148</v>
      </c>
      <c r="T16" s="160" t="s">
        <v>148</v>
      </c>
      <c r="U16" s="160">
        <v>0.11700000000000001</v>
      </c>
      <c r="V16" s="160">
        <f>ROUND(E16*U16,2)</f>
        <v>0.06</v>
      </c>
      <c r="W16" s="160"/>
      <c r="X16" s="160" t="s">
        <v>219</v>
      </c>
      <c r="Y16" s="160" t="s">
        <v>151</v>
      </c>
      <c r="Z16" s="150"/>
      <c r="AA16" s="150"/>
      <c r="AB16" s="150"/>
      <c r="AC16" s="150"/>
      <c r="AD16" s="150"/>
      <c r="AE16" s="150"/>
      <c r="AF16" s="150"/>
      <c r="AG16" s="150" t="s">
        <v>220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x14ac:dyDescent="0.2">
      <c r="A17" s="166" t="s">
        <v>143</v>
      </c>
      <c r="B17" s="167" t="s">
        <v>76</v>
      </c>
      <c r="C17" s="186" t="s">
        <v>77</v>
      </c>
      <c r="D17" s="168"/>
      <c r="E17" s="169"/>
      <c r="F17" s="170"/>
      <c r="G17" s="171">
        <f>SUMIF(AG18:AG25,"&lt;&gt;NOR",G18:G25)</f>
        <v>0</v>
      </c>
      <c r="H17" s="165"/>
      <c r="I17" s="165">
        <f>SUM(I18:I25)</f>
        <v>0</v>
      </c>
      <c r="J17" s="165"/>
      <c r="K17" s="165">
        <f>SUM(K18:K25)</f>
        <v>0</v>
      </c>
      <c r="L17" s="165"/>
      <c r="M17" s="165">
        <f>SUM(M18:M25)</f>
        <v>0</v>
      </c>
      <c r="N17" s="164"/>
      <c r="O17" s="164">
        <f>SUM(O18:O25)</f>
        <v>0.38</v>
      </c>
      <c r="P17" s="164"/>
      <c r="Q17" s="164">
        <f>SUM(Q18:Q25)</f>
        <v>0</v>
      </c>
      <c r="R17" s="165"/>
      <c r="S17" s="165"/>
      <c r="T17" s="165"/>
      <c r="U17" s="165"/>
      <c r="V17" s="165">
        <f>SUM(V18:V25)</f>
        <v>4.96</v>
      </c>
      <c r="W17" s="165"/>
      <c r="X17" s="165"/>
      <c r="Y17" s="165"/>
      <c r="AG17" t="s">
        <v>144</v>
      </c>
    </row>
    <row r="18" spans="1:60" outlineLevel="1" x14ac:dyDescent="0.2">
      <c r="A18" s="173">
        <v>4</v>
      </c>
      <c r="B18" s="174" t="s">
        <v>944</v>
      </c>
      <c r="C18" s="188" t="s">
        <v>945</v>
      </c>
      <c r="D18" s="175" t="s">
        <v>208</v>
      </c>
      <c r="E18" s="176">
        <v>8.27</v>
      </c>
      <c r="F18" s="177"/>
      <c r="G18" s="178">
        <f>ROUND(E18*F18,2)</f>
        <v>0</v>
      </c>
      <c r="H18" s="161"/>
      <c r="I18" s="160">
        <f>ROUND(E18*H18,2)</f>
        <v>0</v>
      </c>
      <c r="J18" s="161"/>
      <c r="K18" s="160">
        <f>ROUND(E18*J18,2)</f>
        <v>0</v>
      </c>
      <c r="L18" s="160">
        <v>21</v>
      </c>
      <c r="M18" s="160">
        <f>G18*(1+L18/100)</f>
        <v>0</v>
      </c>
      <c r="N18" s="159">
        <v>4.4139999999999999E-2</v>
      </c>
      <c r="O18" s="159">
        <f>ROUND(E18*N18,2)</f>
        <v>0.37</v>
      </c>
      <c r="P18" s="159">
        <v>0</v>
      </c>
      <c r="Q18" s="159">
        <f>ROUND(E18*P18,2)</f>
        <v>0</v>
      </c>
      <c r="R18" s="160"/>
      <c r="S18" s="160" t="s">
        <v>148</v>
      </c>
      <c r="T18" s="160" t="s">
        <v>148</v>
      </c>
      <c r="U18" s="160">
        <v>0.6</v>
      </c>
      <c r="V18" s="160">
        <f>ROUND(E18*U18,2)</f>
        <v>4.96</v>
      </c>
      <c r="W18" s="160"/>
      <c r="X18" s="160" t="s">
        <v>209</v>
      </c>
      <c r="Y18" s="160" t="s">
        <v>151</v>
      </c>
      <c r="Z18" s="150"/>
      <c r="AA18" s="150"/>
      <c r="AB18" s="150"/>
      <c r="AC18" s="150"/>
      <c r="AD18" s="150"/>
      <c r="AE18" s="150"/>
      <c r="AF18" s="150"/>
      <c r="AG18" s="150" t="s">
        <v>210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2" x14ac:dyDescent="0.2">
      <c r="A19" s="157"/>
      <c r="B19" s="158"/>
      <c r="C19" s="189" t="s">
        <v>946</v>
      </c>
      <c r="D19" s="162"/>
      <c r="E19" s="163">
        <v>2.16</v>
      </c>
      <c r="F19" s="160"/>
      <c r="G19" s="160"/>
      <c r="H19" s="160"/>
      <c r="I19" s="160"/>
      <c r="J19" s="160"/>
      <c r="K19" s="160"/>
      <c r="L19" s="160"/>
      <c r="M19" s="160"/>
      <c r="N19" s="159"/>
      <c r="O19" s="159"/>
      <c r="P19" s="159"/>
      <c r="Q19" s="159"/>
      <c r="R19" s="160"/>
      <c r="S19" s="160"/>
      <c r="T19" s="160"/>
      <c r="U19" s="160"/>
      <c r="V19" s="160"/>
      <c r="W19" s="160"/>
      <c r="X19" s="160"/>
      <c r="Y19" s="160"/>
      <c r="Z19" s="150"/>
      <c r="AA19" s="150"/>
      <c r="AB19" s="150"/>
      <c r="AC19" s="150"/>
      <c r="AD19" s="150"/>
      <c r="AE19" s="150"/>
      <c r="AF19" s="150"/>
      <c r="AG19" s="150" t="s">
        <v>171</v>
      </c>
      <c r="AH19" s="150">
        <v>0</v>
      </c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3" x14ac:dyDescent="0.2">
      <c r="A20" s="157"/>
      <c r="B20" s="158"/>
      <c r="C20" s="189" t="s">
        <v>947</v>
      </c>
      <c r="D20" s="162"/>
      <c r="E20" s="163">
        <v>1.95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50"/>
      <c r="AA20" s="150"/>
      <c r="AB20" s="150"/>
      <c r="AC20" s="150"/>
      <c r="AD20" s="150"/>
      <c r="AE20" s="150"/>
      <c r="AF20" s="150"/>
      <c r="AG20" s="150" t="s">
        <v>171</v>
      </c>
      <c r="AH20" s="150">
        <v>0</v>
      </c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3" x14ac:dyDescent="0.2">
      <c r="A21" s="157"/>
      <c r="B21" s="158"/>
      <c r="C21" s="189" t="s">
        <v>948</v>
      </c>
      <c r="D21" s="162"/>
      <c r="E21" s="163">
        <v>0.45</v>
      </c>
      <c r="F21" s="160"/>
      <c r="G21" s="160"/>
      <c r="H21" s="160"/>
      <c r="I21" s="160"/>
      <c r="J21" s="160"/>
      <c r="K21" s="160"/>
      <c r="L21" s="160"/>
      <c r="M21" s="160"/>
      <c r="N21" s="159"/>
      <c r="O21" s="159"/>
      <c r="P21" s="159"/>
      <c r="Q21" s="159"/>
      <c r="R21" s="160"/>
      <c r="S21" s="160"/>
      <c r="T21" s="160"/>
      <c r="U21" s="160"/>
      <c r="V21" s="160"/>
      <c r="W21" s="160"/>
      <c r="X21" s="160"/>
      <c r="Y21" s="160"/>
      <c r="Z21" s="150"/>
      <c r="AA21" s="150"/>
      <c r="AB21" s="150"/>
      <c r="AC21" s="150"/>
      <c r="AD21" s="150"/>
      <c r="AE21" s="150"/>
      <c r="AF21" s="150"/>
      <c r="AG21" s="150" t="s">
        <v>171</v>
      </c>
      <c r="AH21" s="150">
        <v>0</v>
      </c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3" x14ac:dyDescent="0.2">
      <c r="A22" s="157"/>
      <c r="B22" s="158"/>
      <c r="C22" s="189" t="s">
        <v>949</v>
      </c>
      <c r="D22" s="162"/>
      <c r="E22" s="163">
        <v>1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50"/>
      <c r="AA22" s="150"/>
      <c r="AB22" s="150"/>
      <c r="AC22" s="150"/>
      <c r="AD22" s="150"/>
      <c r="AE22" s="150"/>
      <c r="AF22" s="150"/>
      <c r="AG22" s="150" t="s">
        <v>171</v>
      </c>
      <c r="AH22" s="150">
        <v>0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3" x14ac:dyDescent="0.2">
      <c r="A23" s="157"/>
      <c r="B23" s="158"/>
      <c r="C23" s="189" t="s">
        <v>950</v>
      </c>
      <c r="D23" s="162"/>
      <c r="E23" s="163">
        <v>0.21</v>
      </c>
      <c r="F23" s="160"/>
      <c r="G23" s="160"/>
      <c r="H23" s="160"/>
      <c r="I23" s="160"/>
      <c r="J23" s="160"/>
      <c r="K23" s="160"/>
      <c r="L23" s="160"/>
      <c r="M23" s="160"/>
      <c r="N23" s="159"/>
      <c r="O23" s="159"/>
      <c r="P23" s="159"/>
      <c r="Q23" s="159"/>
      <c r="R23" s="160"/>
      <c r="S23" s="160"/>
      <c r="T23" s="160"/>
      <c r="U23" s="160"/>
      <c r="V23" s="160"/>
      <c r="W23" s="160"/>
      <c r="X23" s="160"/>
      <c r="Y23" s="160"/>
      <c r="Z23" s="150"/>
      <c r="AA23" s="150"/>
      <c r="AB23" s="150"/>
      <c r="AC23" s="150"/>
      <c r="AD23" s="150"/>
      <c r="AE23" s="150"/>
      <c r="AF23" s="150"/>
      <c r="AG23" s="150" t="s">
        <v>171</v>
      </c>
      <c r="AH23" s="150">
        <v>0</v>
      </c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3" x14ac:dyDescent="0.2">
      <c r="A24" s="157"/>
      <c r="B24" s="158"/>
      <c r="C24" s="189" t="s">
        <v>951</v>
      </c>
      <c r="D24" s="162"/>
      <c r="E24" s="163">
        <v>2.5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50"/>
      <c r="AA24" s="150"/>
      <c r="AB24" s="150"/>
      <c r="AC24" s="150"/>
      <c r="AD24" s="150"/>
      <c r="AE24" s="150"/>
      <c r="AF24" s="150"/>
      <c r="AG24" s="150" t="s">
        <v>171</v>
      </c>
      <c r="AH24" s="150">
        <v>0</v>
      </c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9">
        <v>5</v>
      </c>
      <c r="B25" s="180" t="s">
        <v>952</v>
      </c>
      <c r="C25" s="187" t="s">
        <v>953</v>
      </c>
      <c r="D25" s="181" t="s">
        <v>288</v>
      </c>
      <c r="E25" s="182">
        <v>10</v>
      </c>
      <c r="F25" s="183"/>
      <c r="G25" s="184">
        <f>ROUND(E25*F25,2)</f>
        <v>0</v>
      </c>
      <c r="H25" s="161"/>
      <c r="I25" s="160">
        <f>ROUND(E25*H25,2)</f>
        <v>0</v>
      </c>
      <c r="J25" s="161"/>
      <c r="K25" s="160">
        <f>ROUND(E25*J25,2)</f>
        <v>0</v>
      </c>
      <c r="L25" s="160">
        <v>21</v>
      </c>
      <c r="M25" s="160">
        <f>G25*(1+L25/100)</f>
        <v>0</v>
      </c>
      <c r="N25" s="159">
        <v>1E-3</v>
      </c>
      <c r="O25" s="159">
        <f>ROUND(E25*N25,2)</f>
        <v>0.01</v>
      </c>
      <c r="P25" s="159">
        <v>0</v>
      </c>
      <c r="Q25" s="159">
        <f>ROUND(E25*P25,2)</f>
        <v>0</v>
      </c>
      <c r="R25" s="160" t="s">
        <v>235</v>
      </c>
      <c r="S25" s="160" t="s">
        <v>148</v>
      </c>
      <c r="T25" s="160" t="s">
        <v>148</v>
      </c>
      <c r="U25" s="160">
        <v>0</v>
      </c>
      <c r="V25" s="160">
        <f>ROUND(E25*U25,2)</f>
        <v>0</v>
      </c>
      <c r="W25" s="160"/>
      <c r="X25" s="160" t="s">
        <v>230</v>
      </c>
      <c r="Y25" s="160" t="s">
        <v>151</v>
      </c>
      <c r="Z25" s="150"/>
      <c r="AA25" s="150"/>
      <c r="AB25" s="150"/>
      <c r="AC25" s="150"/>
      <c r="AD25" s="150"/>
      <c r="AE25" s="150"/>
      <c r="AF25" s="150"/>
      <c r="AG25" s="150" t="s">
        <v>231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5.5" x14ac:dyDescent="0.2">
      <c r="A26" s="166" t="s">
        <v>143</v>
      </c>
      <c r="B26" s="167" t="s">
        <v>80</v>
      </c>
      <c r="C26" s="186" t="s">
        <v>81</v>
      </c>
      <c r="D26" s="168"/>
      <c r="E26" s="169"/>
      <c r="F26" s="170"/>
      <c r="G26" s="171">
        <f>SUMIF(AG27:AG35,"&lt;&gt;NOR",G27:G35)</f>
        <v>0</v>
      </c>
      <c r="H26" s="165"/>
      <c r="I26" s="165">
        <f>SUM(I27:I35)</f>
        <v>0</v>
      </c>
      <c r="J26" s="165"/>
      <c r="K26" s="165">
        <f>SUM(K27:K35)</f>
        <v>0</v>
      </c>
      <c r="L26" s="165"/>
      <c r="M26" s="165">
        <f>SUM(M27:M35)</f>
        <v>0</v>
      </c>
      <c r="N26" s="164"/>
      <c r="O26" s="164">
        <f>SUM(O27:O35)</f>
        <v>0.04</v>
      </c>
      <c r="P26" s="164"/>
      <c r="Q26" s="164">
        <f>SUM(Q27:Q35)</f>
        <v>0</v>
      </c>
      <c r="R26" s="165"/>
      <c r="S26" s="165"/>
      <c r="T26" s="165"/>
      <c r="U26" s="165"/>
      <c r="V26" s="165">
        <f>SUM(V27:V35)</f>
        <v>29.23</v>
      </c>
      <c r="W26" s="165"/>
      <c r="X26" s="165"/>
      <c r="Y26" s="165"/>
      <c r="AG26" t="s">
        <v>144</v>
      </c>
    </row>
    <row r="27" spans="1:60" outlineLevel="1" x14ac:dyDescent="0.2">
      <c r="A27" s="173">
        <v>6</v>
      </c>
      <c r="B27" s="174" t="s">
        <v>193</v>
      </c>
      <c r="C27" s="188" t="s">
        <v>954</v>
      </c>
      <c r="D27" s="175" t="s">
        <v>195</v>
      </c>
      <c r="E27" s="176">
        <v>6</v>
      </c>
      <c r="F27" s="177"/>
      <c r="G27" s="178">
        <f>ROUND(E27*F27,2)</f>
        <v>0</v>
      </c>
      <c r="H27" s="161"/>
      <c r="I27" s="160">
        <f>ROUND(E27*H27,2)</f>
        <v>0</v>
      </c>
      <c r="J27" s="161"/>
      <c r="K27" s="160">
        <f>ROUND(E27*J27,2)</f>
        <v>0</v>
      </c>
      <c r="L27" s="160">
        <v>21</v>
      </c>
      <c r="M27" s="160">
        <f>G27*(1+L27/100)</f>
        <v>0</v>
      </c>
      <c r="N27" s="159">
        <v>0</v>
      </c>
      <c r="O27" s="159">
        <f>ROUND(E27*N27,2)</f>
        <v>0</v>
      </c>
      <c r="P27" s="159">
        <v>0</v>
      </c>
      <c r="Q27" s="159">
        <f>ROUND(E27*P27,2)</f>
        <v>0</v>
      </c>
      <c r="R27" s="160" t="s">
        <v>196</v>
      </c>
      <c r="S27" s="160" t="s">
        <v>148</v>
      </c>
      <c r="T27" s="160" t="s">
        <v>148</v>
      </c>
      <c r="U27" s="160">
        <v>1</v>
      </c>
      <c r="V27" s="160">
        <f>ROUND(E27*U27,2)</f>
        <v>6</v>
      </c>
      <c r="W27" s="160"/>
      <c r="X27" s="160" t="s">
        <v>197</v>
      </c>
      <c r="Y27" s="160" t="s">
        <v>151</v>
      </c>
      <c r="Z27" s="150"/>
      <c r="AA27" s="150"/>
      <c r="AB27" s="150"/>
      <c r="AC27" s="150"/>
      <c r="AD27" s="150"/>
      <c r="AE27" s="150"/>
      <c r="AF27" s="150"/>
      <c r="AG27" s="150" t="s">
        <v>198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2" x14ac:dyDescent="0.2">
      <c r="A28" s="157"/>
      <c r="B28" s="158"/>
      <c r="C28" s="189" t="s">
        <v>955</v>
      </c>
      <c r="D28" s="162"/>
      <c r="E28" s="163">
        <v>6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50"/>
      <c r="AA28" s="150"/>
      <c r="AB28" s="150"/>
      <c r="AC28" s="150"/>
      <c r="AD28" s="150"/>
      <c r="AE28" s="150"/>
      <c r="AF28" s="150"/>
      <c r="AG28" s="150" t="s">
        <v>171</v>
      </c>
      <c r="AH28" s="150">
        <v>0</v>
      </c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22.5" outlineLevel="1" x14ac:dyDescent="0.2">
      <c r="A29" s="173">
        <v>7</v>
      </c>
      <c r="B29" s="174" t="s">
        <v>956</v>
      </c>
      <c r="C29" s="188" t="s">
        <v>957</v>
      </c>
      <c r="D29" s="175" t="s">
        <v>208</v>
      </c>
      <c r="E29" s="176">
        <v>85</v>
      </c>
      <c r="F29" s="177"/>
      <c r="G29" s="178">
        <f>ROUND(E29*F29,2)</f>
        <v>0</v>
      </c>
      <c r="H29" s="161"/>
      <c r="I29" s="160">
        <f>ROUND(E29*H29,2)</f>
        <v>0</v>
      </c>
      <c r="J29" s="161"/>
      <c r="K29" s="160">
        <f>ROUND(E29*J29,2)</f>
        <v>0</v>
      </c>
      <c r="L29" s="160">
        <v>21</v>
      </c>
      <c r="M29" s="160">
        <f>G29*(1+L29/100)</f>
        <v>0</v>
      </c>
      <c r="N29" s="159">
        <v>4.0000000000000003E-5</v>
      </c>
      <c r="O29" s="159">
        <f>ROUND(E29*N29,2)</f>
        <v>0</v>
      </c>
      <c r="P29" s="159">
        <v>0</v>
      </c>
      <c r="Q29" s="159">
        <f>ROUND(E29*P29,2)</f>
        <v>0</v>
      </c>
      <c r="R29" s="160"/>
      <c r="S29" s="160" t="s">
        <v>148</v>
      </c>
      <c r="T29" s="160" t="s">
        <v>148</v>
      </c>
      <c r="U29" s="160">
        <v>0.26</v>
      </c>
      <c r="V29" s="160">
        <f>ROUND(E29*U29,2)</f>
        <v>22.1</v>
      </c>
      <c r="W29" s="160"/>
      <c r="X29" s="160" t="s">
        <v>209</v>
      </c>
      <c r="Y29" s="160" t="s">
        <v>151</v>
      </c>
      <c r="Z29" s="150"/>
      <c r="AA29" s="150"/>
      <c r="AB29" s="150"/>
      <c r="AC29" s="150"/>
      <c r="AD29" s="150"/>
      <c r="AE29" s="150"/>
      <c r="AF29" s="150"/>
      <c r="AG29" s="150" t="s">
        <v>210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2" x14ac:dyDescent="0.2">
      <c r="A30" s="157"/>
      <c r="B30" s="158"/>
      <c r="C30" s="189" t="s">
        <v>958</v>
      </c>
      <c r="D30" s="162"/>
      <c r="E30" s="163">
        <v>85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50"/>
      <c r="AA30" s="150"/>
      <c r="AB30" s="150"/>
      <c r="AC30" s="150"/>
      <c r="AD30" s="150"/>
      <c r="AE30" s="150"/>
      <c r="AF30" s="150"/>
      <c r="AG30" s="150" t="s">
        <v>171</v>
      </c>
      <c r="AH30" s="150">
        <v>0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3">
        <v>8</v>
      </c>
      <c r="B31" s="174" t="s">
        <v>276</v>
      </c>
      <c r="C31" s="188" t="s">
        <v>959</v>
      </c>
      <c r="D31" s="175" t="s">
        <v>229</v>
      </c>
      <c r="E31" s="176">
        <v>2</v>
      </c>
      <c r="F31" s="177"/>
      <c r="G31" s="178">
        <f>ROUND(E31*F31,2)</f>
        <v>0</v>
      </c>
      <c r="H31" s="161"/>
      <c r="I31" s="160">
        <f>ROUND(E31*H31,2)</f>
        <v>0</v>
      </c>
      <c r="J31" s="161"/>
      <c r="K31" s="160">
        <f>ROUND(E31*J31,2)</f>
        <v>0</v>
      </c>
      <c r="L31" s="160">
        <v>21</v>
      </c>
      <c r="M31" s="160">
        <f>G31*(1+L31/100)</f>
        <v>0</v>
      </c>
      <c r="N31" s="159">
        <v>1.6379999999999999E-2</v>
      </c>
      <c r="O31" s="159">
        <f>ROUND(E31*N31,2)</f>
        <v>0.03</v>
      </c>
      <c r="P31" s="159">
        <v>0</v>
      </c>
      <c r="Q31" s="159">
        <f>ROUND(E31*P31,2)</f>
        <v>0</v>
      </c>
      <c r="R31" s="160"/>
      <c r="S31" s="160" t="s">
        <v>148</v>
      </c>
      <c r="T31" s="160" t="s">
        <v>148</v>
      </c>
      <c r="U31" s="160">
        <v>0.37</v>
      </c>
      <c r="V31" s="160">
        <f>ROUND(E31*U31,2)</f>
        <v>0.74</v>
      </c>
      <c r="W31" s="160"/>
      <c r="X31" s="160" t="s">
        <v>209</v>
      </c>
      <c r="Y31" s="160" t="s">
        <v>151</v>
      </c>
      <c r="Z31" s="150"/>
      <c r="AA31" s="150"/>
      <c r="AB31" s="150"/>
      <c r="AC31" s="150"/>
      <c r="AD31" s="150"/>
      <c r="AE31" s="150"/>
      <c r="AF31" s="150"/>
      <c r="AG31" s="150" t="s">
        <v>214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2" x14ac:dyDescent="0.2">
      <c r="A32" s="157"/>
      <c r="B32" s="158"/>
      <c r="C32" s="189" t="s">
        <v>960</v>
      </c>
      <c r="D32" s="162"/>
      <c r="E32" s="163">
        <v>2</v>
      </c>
      <c r="F32" s="160"/>
      <c r="G32" s="160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50"/>
      <c r="AA32" s="150"/>
      <c r="AB32" s="150"/>
      <c r="AC32" s="150"/>
      <c r="AD32" s="150"/>
      <c r="AE32" s="150"/>
      <c r="AF32" s="150"/>
      <c r="AG32" s="150" t="s">
        <v>171</v>
      </c>
      <c r="AH32" s="150">
        <v>0</v>
      </c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ht="22.5" outlineLevel="1" x14ac:dyDescent="0.2">
      <c r="A33" s="173">
        <v>9</v>
      </c>
      <c r="B33" s="174" t="s">
        <v>961</v>
      </c>
      <c r="C33" s="188" t="s">
        <v>962</v>
      </c>
      <c r="D33" s="175" t="s">
        <v>229</v>
      </c>
      <c r="E33" s="176">
        <v>2</v>
      </c>
      <c r="F33" s="177"/>
      <c r="G33" s="178">
        <f>ROUND(E33*F33,2)</f>
        <v>0</v>
      </c>
      <c r="H33" s="161"/>
      <c r="I33" s="160">
        <f>ROUND(E33*H33,2)</f>
        <v>0</v>
      </c>
      <c r="J33" s="161"/>
      <c r="K33" s="160">
        <f>ROUND(E33*J33,2)</f>
        <v>0</v>
      </c>
      <c r="L33" s="160">
        <v>21</v>
      </c>
      <c r="M33" s="160">
        <f>G33*(1+L33/100)</f>
        <v>0</v>
      </c>
      <c r="N33" s="159">
        <v>3.8E-3</v>
      </c>
      <c r="O33" s="159">
        <f>ROUND(E33*N33,2)</f>
        <v>0.01</v>
      </c>
      <c r="P33" s="159">
        <v>0</v>
      </c>
      <c r="Q33" s="159">
        <f>ROUND(E33*P33,2)</f>
        <v>0</v>
      </c>
      <c r="R33" s="160" t="s">
        <v>235</v>
      </c>
      <c r="S33" s="160" t="s">
        <v>148</v>
      </c>
      <c r="T33" s="160" t="s">
        <v>148</v>
      </c>
      <c r="U33" s="160">
        <v>0</v>
      </c>
      <c r="V33" s="160">
        <f>ROUND(E33*U33,2)</f>
        <v>0</v>
      </c>
      <c r="W33" s="160"/>
      <c r="X33" s="160" t="s">
        <v>230</v>
      </c>
      <c r="Y33" s="160" t="s">
        <v>151</v>
      </c>
      <c r="Z33" s="150"/>
      <c r="AA33" s="150"/>
      <c r="AB33" s="150"/>
      <c r="AC33" s="150"/>
      <c r="AD33" s="150"/>
      <c r="AE33" s="150"/>
      <c r="AF33" s="150"/>
      <c r="AG33" s="150" t="s">
        <v>231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2" x14ac:dyDescent="0.2">
      <c r="A34" s="157"/>
      <c r="B34" s="158"/>
      <c r="C34" s="189" t="s">
        <v>963</v>
      </c>
      <c r="D34" s="162"/>
      <c r="E34" s="163">
        <v>2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50"/>
      <c r="AA34" s="150"/>
      <c r="AB34" s="150"/>
      <c r="AC34" s="150"/>
      <c r="AD34" s="150"/>
      <c r="AE34" s="150"/>
      <c r="AF34" s="150"/>
      <c r="AG34" s="150" t="s">
        <v>171</v>
      </c>
      <c r="AH34" s="150">
        <v>5</v>
      </c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9">
        <v>10</v>
      </c>
      <c r="B35" s="180" t="s">
        <v>964</v>
      </c>
      <c r="C35" s="187" t="s">
        <v>965</v>
      </c>
      <c r="D35" s="181" t="s">
        <v>218</v>
      </c>
      <c r="E35" s="182">
        <v>0.41880000000000001</v>
      </c>
      <c r="F35" s="183"/>
      <c r="G35" s="184">
        <f>ROUND(E35*F35,2)</f>
        <v>0</v>
      </c>
      <c r="H35" s="161"/>
      <c r="I35" s="160">
        <f>ROUND(E35*H35,2)</f>
        <v>0</v>
      </c>
      <c r="J35" s="161"/>
      <c r="K35" s="160">
        <f>ROUND(E35*J35,2)</f>
        <v>0</v>
      </c>
      <c r="L35" s="160">
        <v>21</v>
      </c>
      <c r="M35" s="160">
        <f>G35*(1+L35/100)</f>
        <v>0</v>
      </c>
      <c r="N35" s="159">
        <v>0</v>
      </c>
      <c r="O35" s="159">
        <f>ROUND(E35*N35,2)</f>
        <v>0</v>
      </c>
      <c r="P35" s="159">
        <v>0</v>
      </c>
      <c r="Q35" s="159">
        <f>ROUND(E35*P35,2)</f>
        <v>0</v>
      </c>
      <c r="R35" s="160"/>
      <c r="S35" s="160" t="s">
        <v>148</v>
      </c>
      <c r="T35" s="160" t="s">
        <v>148</v>
      </c>
      <c r="U35" s="160">
        <v>0.9385</v>
      </c>
      <c r="V35" s="160">
        <f>ROUND(E35*U35,2)</f>
        <v>0.39</v>
      </c>
      <c r="W35" s="160"/>
      <c r="X35" s="160" t="s">
        <v>219</v>
      </c>
      <c r="Y35" s="160" t="s">
        <v>151</v>
      </c>
      <c r="Z35" s="150"/>
      <c r="AA35" s="150"/>
      <c r="AB35" s="150"/>
      <c r="AC35" s="150"/>
      <c r="AD35" s="150"/>
      <c r="AE35" s="150"/>
      <c r="AF35" s="150"/>
      <c r="AG35" s="150" t="s">
        <v>220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x14ac:dyDescent="0.2">
      <c r="A36" s="166" t="s">
        <v>143</v>
      </c>
      <c r="B36" s="167" t="s">
        <v>82</v>
      </c>
      <c r="C36" s="186" t="s">
        <v>83</v>
      </c>
      <c r="D36" s="168"/>
      <c r="E36" s="169"/>
      <c r="F36" s="170"/>
      <c r="G36" s="171">
        <f>SUMIF(AG37:AG48,"&lt;&gt;NOR",G37:G48)</f>
        <v>0</v>
      </c>
      <c r="H36" s="165"/>
      <c r="I36" s="165">
        <f>SUM(I37:I48)</f>
        <v>0</v>
      </c>
      <c r="J36" s="165"/>
      <c r="K36" s="165">
        <f>SUM(K37:K48)</f>
        <v>0</v>
      </c>
      <c r="L36" s="165"/>
      <c r="M36" s="165">
        <f>SUM(M37:M48)</f>
        <v>0</v>
      </c>
      <c r="N36" s="164"/>
      <c r="O36" s="164">
        <f>SUM(O37:O48)</f>
        <v>0</v>
      </c>
      <c r="P36" s="164"/>
      <c r="Q36" s="164">
        <f>SUM(Q37:Q48)</f>
        <v>0.34</v>
      </c>
      <c r="R36" s="165"/>
      <c r="S36" s="165"/>
      <c r="T36" s="165"/>
      <c r="U36" s="165"/>
      <c r="V36" s="165">
        <f>SUM(V37:V48)</f>
        <v>1.9</v>
      </c>
      <c r="W36" s="165"/>
      <c r="X36" s="165"/>
      <c r="Y36" s="165"/>
      <c r="AG36" t="s">
        <v>144</v>
      </c>
    </row>
    <row r="37" spans="1:60" outlineLevel="1" x14ac:dyDescent="0.2">
      <c r="A37" s="173">
        <v>11</v>
      </c>
      <c r="B37" s="174" t="s">
        <v>966</v>
      </c>
      <c r="C37" s="188" t="s">
        <v>967</v>
      </c>
      <c r="D37" s="175" t="s">
        <v>934</v>
      </c>
      <c r="E37" s="176">
        <v>6.9400000000000003E-2</v>
      </c>
      <c r="F37" s="177"/>
      <c r="G37" s="178">
        <f>ROUND(E37*F37,2)</f>
        <v>0</v>
      </c>
      <c r="H37" s="161"/>
      <c r="I37" s="160">
        <f>ROUND(E37*H37,2)</f>
        <v>0</v>
      </c>
      <c r="J37" s="161"/>
      <c r="K37" s="160">
        <f>ROUND(E37*J37,2)</f>
        <v>0</v>
      </c>
      <c r="L37" s="160">
        <v>21</v>
      </c>
      <c r="M37" s="160">
        <f>G37*(1+L37/100)</f>
        <v>0</v>
      </c>
      <c r="N37" s="159">
        <v>1.82E-3</v>
      </c>
      <c r="O37" s="159">
        <f>ROUND(E37*N37,2)</f>
        <v>0</v>
      </c>
      <c r="P37" s="159">
        <v>1.95</v>
      </c>
      <c r="Q37" s="159">
        <f>ROUND(E37*P37,2)</f>
        <v>0.14000000000000001</v>
      </c>
      <c r="R37" s="160"/>
      <c r="S37" s="160" t="s">
        <v>148</v>
      </c>
      <c r="T37" s="160" t="s">
        <v>148</v>
      </c>
      <c r="U37" s="160">
        <v>6.7560000000000002</v>
      </c>
      <c r="V37" s="160">
        <f>ROUND(E37*U37,2)</f>
        <v>0.47</v>
      </c>
      <c r="W37" s="160"/>
      <c r="X37" s="160" t="s">
        <v>209</v>
      </c>
      <c r="Y37" s="160" t="s">
        <v>151</v>
      </c>
      <c r="Z37" s="150"/>
      <c r="AA37" s="150"/>
      <c r="AB37" s="150"/>
      <c r="AC37" s="150"/>
      <c r="AD37" s="150"/>
      <c r="AE37" s="150"/>
      <c r="AF37" s="150"/>
      <c r="AG37" s="150" t="s">
        <v>210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2" x14ac:dyDescent="0.2">
      <c r="A38" s="157"/>
      <c r="B38" s="158"/>
      <c r="C38" s="269" t="s">
        <v>968</v>
      </c>
      <c r="D38" s="270"/>
      <c r="E38" s="270"/>
      <c r="F38" s="270"/>
      <c r="G38" s="27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50"/>
      <c r="AA38" s="150"/>
      <c r="AB38" s="150"/>
      <c r="AC38" s="150"/>
      <c r="AD38" s="150"/>
      <c r="AE38" s="150"/>
      <c r="AF38" s="150"/>
      <c r="AG38" s="150" t="s">
        <v>159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2" x14ac:dyDescent="0.2">
      <c r="A39" s="157"/>
      <c r="B39" s="158"/>
      <c r="C39" s="189" t="s">
        <v>969</v>
      </c>
      <c r="D39" s="162"/>
      <c r="E39" s="163">
        <v>6.7999999999999996E-3</v>
      </c>
      <c r="F39" s="160"/>
      <c r="G39" s="160"/>
      <c r="H39" s="160"/>
      <c r="I39" s="160"/>
      <c r="J39" s="160"/>
      <c r="K39" s="160"/>
      <c r="L39" s="160"/>
      <c r="M39" s="160"/>
      <c r="N39" s="159"/>
      <c r="O39" s="159"/>
      <c r="P39" s="159"/>
      <c r="Q39" s="159"/>
      <c r="R39" s="160"/>
      <c r="S39" s="160"/>
      <c r="T39" s="160"/>
      <c r="U39" s="160"/>
      <c r="V39" s="160"/>
      <c r="W39" s="160"/>
      <c r="X39" s="160"/>
      <c r="Y39" s="160"/>
      <c r="Z39" s="150"/>
      <c r="AA39" s="150"/>
      <c r="AB39" s="150"/>
      <c r="AC39" s="150"/>
      <c r="AD39" s="150"/>
      <c r="AE39" s="150"/>
      <c r="AF39" s="150"/>
      <c r="AG39" s="150" t="s">
        <v>171</v>
      </c>
      <c r="AH39" s="150">
        <v>0</v>
      </c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3" x14ac:dyDescent="0.2">
      <c r="A40" s="157"/>
      <c r="B40" s="158"/>
      <c r="C40" s="189" t="s">
        <v>970</v>
      </c>
      <c r="D40" s="162"/>
      <c r="E40" s="163">
        <v>1.7999999999999999E-2</v>
      </c>
      <c r="F40" s="160"/>
      <c r="G40" s="160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50"/>
      <c r="AA40" s="150"/>
      <c r="AB40" s="150"/>
      <c r="AC40" s="150"/>
      <c r="AD40" s="150"/>
      <c r="AE40" s="150"/>
      <c r="AF40" s="150"/>
      <c r="AG40" s="150" t="s">
        <v>171</v>
      </c>
      <c r="AH40" s="150">
        <v>0</v>
      </c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3" x14ac:dyDescent="0.2">
      <c r="A41" s="157"/>
      <c r="B41" s="158"/>
      <c r="C41" s="189" t="s">
        <v>971</v>
      </c>
      <c r="D41" s="162"/>
      <c r="E41" s="163">
        <v>2.5999999999999999E-3</v>
      </c>
      <c r="F41" s="160"/>
      <c r="G41" s="160"/>
      <c r="H41" s="160"/>
      <c r="I41" s="160"/>
      <c r="J41" s="160"/>
      <c r="K41" s="160"/>
      <c r="L41" s="160"/>
      <c r="M41" s="160"/>
      <c r="N41" s="159"/>
      <c r="O41" s="159"/>
      <c r="P41" s="159"/>
      <c r="Q41" s="159"/>
      <c r="R41" s="160"/>
      <c r="S41" s="160"/>
      <c r="T41" s="160"/>
      <c r="U41" s="160"/>
      <c r="V41" s="160"/>
      <c r="W41" s="160"/>
      <c r="X41" s="160"/>
      <c r="Y41" s="160"/>
      <c r="Z41" s="150"/>
      <c r="AA41" s="150"/>
      <c r="AB41" s="150"/>
      <c r="AC41" s="150"/>
      <c r="AD41" s="150"/>
      <c r="AE41" s="150"/>
      <c r="AF41" s="150"/>
      <c r="AG41" s="150" t="s">
        <v>171</v>
      </c>
      <c r="AH41" s="150">
        <v>0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3" x14ac:dyDescent="0.2">
      <c r="A42" s="157"/>
      <c r="B42" s="158"/>
      <c r="C42" s="189" t="s">
        <v>972</v>
      </c>
      <c r="D42" s="162"/>
      <c r="E42" s="163">
        <v>4.2000000000000003E-2</v>
      </c>
      <c r="F42" s="160"/>
      <c r="G42" s="160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50"/>
      <c r="AA42" s="150"/>
      <c r="AB42" s="150"/>
      <c r="AC42" s="150"/>
      <c r="AD42" s="150"/>
      <c r="AE42" s="150"/>
      <c r="AF42" s="150"/>
      <c r="AG42" s="150" t="s">
        <v>171</v>
      </c>
      <c r="AH42" s="150">
        <v>0</v>
      </c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73">
        <v>12</v>
      </c>
      <c r="B43" s="174" t="s">
        <v>973</v>
      </c>
      <c r="C43" s="188" t="s">
        <v>974</v>
      </c>
      <c r="D43" s="175" t="s">
        <v>934</v>
      </c>
      <c r="E43" s="176">
        <v>0.11</v>
      </c>
      <c r="F43" s="177"/>
      <c r="G43" s="178">
        <f>ROUND(E43*F43,2)</f>
        <v>0</v>
      </c>
      <c r="H43" s="161"/>
      <c r="I43" s="160">
        <f>ROUND(E43*H43,2)</f>
        <v>0</v>
      </c>
      <c r="J43" s="161"/>
      <c r="K43" s="160">
        <f>ROUND(E43*J43,2)</f>
        <v>0</v>
      </c>
      <c r="L43" s="160">
        <v>21</v>
      </c>
      <c r="M43" s="160">
        <f>G43*(1+L43/100)</f>
        <v>0</v>
      </c>
      <c r="N43" s="159">
        <v>1.33E-3</v>
      </c>
      <c r="O43" s="159">
        <f>ROUND(E43*N43,2)</f>
        <v>0</v>
      </c>
      <c r="P43" s="159">
        <v>1.8</v>
      </c>
      <c r="Q43" s="159">
        <f>ROUND(E43*P43,2)</f>
        <v>0.2</v>
      </c>
      <c r="R43" s="160"/>
      <c r="S43" s="160" t="s">
        <v>148</v>
      </c>
      <c r="T43" s="160" t="s">
        <v>148</v>
      </c>
      <c r="U43" s="160">
        <v>6.6609999999999996</v>
      </c>
      <c r="V43" s="160">
        <f>ROUND(E43*U43,2)</f>
        <v>0.73</v>
      </c>
      <c r="W43" s="160"/>
      <c r="X43" s="160" t="s">
        <v>209</v>
      </c>
      <c r="Y43" s="160" t="s">
        <v>151</v>
      </c>
      <c r="Z43" s="150"/>
      <c r="AA43" s="150"/>
      <c r="AB43" s="150"/>
      <c r="AC43" s="150"/>
      <c r="AD43" s="150"/>
      <c r="AE43" s="150"/>
      <c r="AF43" s="150"/>
      <c r="AG43" s="150" t="s">
        <v>210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2" x14ac:dyDescent="0.2">
      <c r="A44" s="157"/>
      <c r="B44" s="158"/>
      <c r="C44" s="269" t="s">
        <v>968</v>
      </c>
      <c r="D44" s="270"/>
      <c r="E44" s="270"/>
      <c r="F44" s="270"/>
      <c r="G44" s="270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50"/>
      <c r="AA44" s="150"/>
      <c r="AB44" s="150"/>
      <c r="AC44" s="150"/>
      <c r="AD44" s="150"/>
      <c r="AE44" s="150"/>
      <c r="AF44" s="150"/>
      <c r="AG44" s="150" t="s">
        <v>159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2" x14ac:dyDescent="0.2">
      <c r="A45" s="157"/>
      <c r="B45" s="158"/>
      <c r="C45" s="189" t="s">
        <v>975</v>
      </c>
      <c r="D45" s="162"/>
      <c r="E45" s="163">
        <v>5.8000000000000003E-2</v>
      </c>
      <c r="F45" s="160"/>
      <c r="G45" s="160"/>
      <c r="H45" s="160"/>
      <c r="I45" s="160"/>
      <c r="J45" s="160"/>
      <c r="K45" s="160"/>
      <c r="L45" s="160"/>
      <c r="M45" s="160"/>
      <c r="N45" s="159"/>
      <c r="O45" s="159"/>
      <c r="P45" s="159"/>
      <c r="Q45" s="159"/>
      <c r="R45" s="160"/>
      <c r="S45" s="160"/>
      <c r="T45" s="160"/>
      <c r="U45" s="160"/>
      <c r="V45" s="160"/>
      <c r="W45" s="160"/>
      <c r="X45" s="160"/>
      <c r="Y45" s="160"/>
      <c r="Z45" s="150"/>
      <c r="AA45" s="150"/>
      <c r="AB45" s="150"/>
      <c r="AC45" s="150"/>
      <c r="AD45" s="150"/>
      <c r="AE45" s="150"/>
      <c r="AF45" s="150"/>
      <c r="AG45" s="150" t="s">
        <v>171</v>
      </c>
      <c r="AH45" s="150">
        <v>0</v>
      </c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3" x14ac:dyDescent="0.2">
      <c r="A46" s="157"/>
      <c r="B46" s="158"/>
      <c r="C46" s="189" t="s">
        <v>976</v>
      </c>
      <c r="D46" s="162"/>
      <c r="E46" s="163">
        <v>5.1999999999999998E-2</v>
      </c>
      <c r="F46" s="160"/>
      <c r="G46" s="160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50"/>
      <c r="AA46" s="150"/>
      <c r="AB46" s="150"/>
      <c r="AC46" s="150"/>
      <c r="AD46" s="150"/>
      <c r="AE46" s="150"/>
      <c r="AF46" s="150"/>
      <c r="AG46" s="150" t="s">
        <v>171</v>
      </c>
      <c r="AH46" s="150">
        <v>0</v>
      </c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79">
        <v>13</v>
      </c>
      <c r="B47" s="180" t="s">
        <v>393</v>
      </c>
      <c r="C47" s="187" t="s">
        <v>394</v>
      </c>
      <c r="D47" s="181" t="s">
        <v>218</v>
      </c>
      <c r="E47" s="182">
        <v>0.33333000000000002</v>
      </c>
      <c r="F47" s="183"/>
      <c r="G47" s="184">
        <f>ROUND(E47*F47,2)</f>
        <v>0</v>
      </c>
      <c r="H47" s="161"/>
      <c r="I47" s="160">
        <f>ROUND(E47*H47,2)</f>
        <v>0</v>
      </c>
      <c r="J47" s="161"/>
      <c r="K47" s="160">
        <f>ROUND(E47*J47,2)</f>
        <v>0</v>
      </c>
      <c r="L47" s="160">
        <v>21</v>
      </c>
      <c r="M47" s="160">
        <f>G47*(1+L47/100)</f>
        <v>0</v>
      </c>
      <c r="N47" s="159">
        <v>0</v>
      </c>
      <c r="O47" s="159">
        <f>ROUND(E47*N47,2)</f>
        <v>0</v>
      </c>
      <c r="P47" s="159">
        <v>0</v>
      </c>
      <c r="Q47" s="159">
        <f>ROUND(E47*P47,2)</f>
        <v>0</v>
      </c>
      <c r="R47" s="160"/>
      <c r="S47" s="160" t="s">
        <v>148</v>
      </c>
      <c r="T47" s="160" t="s">
        <v>148</v>
      </c>
      <c r="U47" s="160">
        <v>2.0699999999999998</v>
      </c>
      <c r="V47" s="160">
        <f>ROUND(E47*U47,2)</f>
        <v>0.69</v>
      </c>
      <c r="W47" s="160"/>
      <c r="X47" s="160" t="s">
        <v>395</v>
      </c>
      <c r="Y47" s="160" t="s">
        <v>151</v>
      </c>
      <c r="Z47" s="150"/>
      <c r="AA47" s="150"/>
      <c r="AB47" s="150"/>
      <c r="AC47" s="150"/>
      <c r="AD47" s="150"/>
      <c r="AE47" s="150"/>
      <c r="AF47" s="150"/>
      <c r="AG47" s="150" t="s">
        <v>396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">
      <c r="A48" s="179">
        <v>14</v>
      </c>
      <c r="B48" s="180" t="s">
        <v>401</v>
      </c>
      <c r="C48" s="187" t="s">
        <v>977</v>
      </c>
      <c r="D48" s="181" t="s">
        <v>218</v>
      </c>
      <c r="E48" s="182">
        <v>0.33333000000000002</v>
      </c>
      <c r="F48" s="183"/>
      <c r="G48" s="184">
        <f>ROUND(E48*F48,2)</f>
        <v>0</v>
      </c>
      <c r="H48" s="161"/>
      <c r="I48" s="160">
        <f>ROUND(E48*H48,2)</f>
        <v>0</v>
      </c>
      <c r="J48" s="161"/>
      <c r="K48" s="160">
        <f>ROUND(E48*J48,2)</f>
        <v>0</v>
      </c>
      <c r="L48" s="160">
        <v>21</v>
      </c>
      <c r="M48" s="160">
        <f>G48*(1+L48/100)</f>
        <v>0</v>
      </c>
      <c r="N48" s="159">
        <v>0</v>
      </c>
      <c r="O48" s="159">
        <f>ROUND(E48*N48,2)</f>
        <v>0</v>
      </c>
      <c r="P48" s="159">
        <v>0</v>
      </c>
      <c r="Q48" s="159">
        <f>ROUND(E48*P48,2)</f>
        <v>0</v>
      </c>
      <c r="R48" s="160"/>
      <c r="S48" s="160" t="s">
        <v>148</v>
      </c>
      <c r="T48" s="160" t="s">
        <v>148</v>
      </c>
      <c r="U48" s="160">
        <v>4.2000000000000003E-2</v>
      </c>
      <c r="V48" s="160">
        <f>ROUND(E48*U48,2)</f>
        <v>0.01</v>
      </c>
      <c r="W48" s="160"/>
      <c r="X48" s="160" t="s">
        <v>395</v>
      </c>
      <c r="Y48" s="160" t="s">
        <v>151</v>
      </c>
      <c r="Z48" s="150"/>
      <c r="AA48" s="150"/>
      <c r="AB48" s="150"/>
      <c r="AC48" s="150"/>
      <c r="AD48" s="150"/>
      <c r="AE48" s="150"/>
      <c r="AF48" s="150"/>
      <c r="AG48" s="150" t="s">
        <v>396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x14ac:dyDescent="0.2">
      <c r="A49" s="166" t="s">
        <v>143</v>
      </c>
      <c r="B49" s="167" t="s">
        <v>108</v>
      </c>
      <c r="C49" s="186" t="s">
        <v>109</v>
      </c>
      <c r="D49" s="168"/>
      <c r="E49" s="169"/>
      <c r="F49" s="170"/>
      <c r="G49" s="171">
        <f>SUMIF(AG50:AG56,"&lt;&gt;NOR",G50:G56)</f>
        <v>0</v>
      </c>
      <c r="H49" s="165"/>
      <c r="I49" s="165">
        <f>SUM(I50:I56)</f>
        <v>0</v>
      </c>
      <c r="J49" s="165"/>
      <c r="K49" s="165">
        <f>SUM(K50:K56)</f>
        <v>0</v>
      </c>
      <c r="L49" s="165"/>
      <c r="M49" s="165">
        <f>SUM(M50:M56)</f>
        <v>0</v>
      </c>
      <c r="N49" s="164"/>
      <c r="O49" s="164">
        <f>SUM(O50:O56)</f>
        <v>0.04</v>
      </c>
      <c r="P49" s="164"/>
      <c r="Q49" s="164">
        <f>SUM(Q50:Q56)</f>
        <v>0</v>
      </c>
      <c r="R49" s="165"/>
      <c r="S49" s="165"/>
      <c r="T49" s="165"/>
      <c r="U49" s="165"/>
      <c r="V49" s="165">
        <f>SUM(V50:V56)</f>
        <v>53.69</v>
      </c>
      <c r="W49" s="165"/>
      <c r="X49" s="165"/>
      <c r="Y49" s="165"/>
      <c r="AG49" t="s">
        <v>144</v>
      </c>
    </row>
    <row r="50" spans="1:60" outlineLevel="1" x14ac:dyDescent="0.2">
      <c r="A50" s="173">
        <v>15</v>
      </c>
      <c r="B50" s="174" t="s">
        <v>893</v>
      </c>
      <c r="C50" s="188" t="s">
        <v>894</v>
      </c>
      <c r="D50" s="175" t="s">
        <v>208</v>
      </c>
      <c r="E50" s="176">
        <v>91</v>
      </c>
      <c r="F50" s="177"/>
      <c r="G50" s="178">
        <f>ROUND(E50*F50,2)</f>
        <v>0</v>
      </c>
      <c r="H50" s="161"/>
      <c r="I50" s="160">
        <f>ROUND(E50*H50,2)</f>
        <v>0</v>
      </c>
      <c r="J50" s="161"/>
      <c r="K50" s="160">
        <f>ROUND(E50*J50,2)</f>
        <v>0</v>
      </c>
      <c r="L50" s="160">
        <v>21</v>
      </c>
      <c r="M50" s="160">
        <f>G50*(1+L50/100)</f>
        <v>0</v>
      </c>
      <c r="N50" s="159">
        <v>3.1E-4</v>
      </c>
      <c r="O50" s="159">
        <f>ROUND(E50*N50,2)</f>
        <v>0.03</v>
      </c>
      <c r="P50" s="159">
        <v>0</v>
      </c>
      <c r="Q50" s="159">
        <f>ROUND(E50*P50,2)</f>
        <v>0</v>
      </c>
      <c r="R50" s="160"/>
      <c r="S50" s="160" t="s">
        <v>148</v>
      </c>
      <c r="T50" s="160" t="s">
        <v>148</v>
      </c>
      <c r="U50" s="160">
        <v>0.4</v>
      </c>
      <c r="V50" s="160">
        <f>ROUND(E50*U50,2)</f>
        <v>36.4</v>
      </c>
      <c r="W50" s="160"/>
      <c r="X50" s="160" t="s">
        <v>209</v>
      </c>
      <c r="Y50" s="160" t="s">
        <v>151</v>
      </c>
      <c r="Z50" s="150"/>
      <c r="AA50" s="150"/>
      <c r="AB50" s="150"/>
      <c r="AC50" s="150"/>
      <c r="AD50" s="150"/>
      <c r="AE50" s="150"/>
      <c r="AF50" s="150"/>
      <c r="AG50" s="150" t="s">
        <v>214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2" x14ac:dyDescent="0.2">
      <c r="A51" s="157"/>
      <c r="B51" s="158"/>
      <c r="C51" s="269" t="s">
        <v>895</v>
      </c>
      <c r="D51" s="270"/>
      <c r="E51" s="270"/>
      <c r="F51" s="270"/>
      <c r="G51" s="270"/>
      <c r="H51" s="160"/>
      <c r="I51" s="160"/>
      <c r="J51" s="160"/>
      <c r="K51" s="160"/>
      <c r="L51" s="160"/>
      <c r="M51" s="160"/>
      <c r="N51" s="159"/>
      <c r="O51" s="159"/>
      <c r="P51" s="159"/>
      <c r="Q51" s="159"/>
      <c r="R51" s="160"/>
      <c r="S51" s="160"/>
      <c r="T51" s="160"/>
      <c r="U51" s="160"/>
      <c r="V51" s="160"/>
      <c r="W51" s="160"/>
      <c r="X51" s="160"/>
      <c r="Y51" s="160"/>
      <c r="Z51" s="150"/>
      <c r="AA51" s="150"/>
      <c r="AB51" s="150"/>
      <c r="AC51" s="150"/>
      <c r="AD51" s="150"/>
      <c r="AE51" s="150"/>
      <c r="AF51" s="150"/>
      <c r="AG51" s="150" t="s">
        <v>159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22.5" outlineLevel="2" x14ac:dyDescent="0.2">
      <c r="A52" s="157"/>
      <c r="B52" s="158"/>
      <c r="C52" s="189" t="s">
        <v>978</v>
      </c>
      <c r="D52" s="162"/>
      <c r="E52" s="163">
        <v>91</v>
      </c>
      <c r="F52" s="160"/>
      <c r="G52" s="160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50"/>
      <c r="AA52" s="150"/>
      <c r="AB52" s="150"/>
      <c r="AC52" s="150"/>
      <c r="AD52" s="150"/>
      <c r="AE52" s="150"/>
      <c r="AF52" s="150"/>
      <c r="AG52" s="150" t="s">
        <v>171</v>
      </c>
      <c r="AH52" s="150">
        <v>0</v>
      </c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73">
        <v>16</v>
      </c>
      <c r="B53" s="174" t="s">
        <v>913</v>
      </c>
      <c r="C53" s="188" t="s">
        <v>914</v>
      </c>
      <c r="D53" s="175" t="s">
        <v>208</v>
      </c>
      <c r="E53" s="176">
        <v>91</v>
      </c>
      <c r="F53" s="177"/>
      <c r="G53" s="178">
        <f>ROUND(E53*F53,2)</f>
        <v>0</v>
      </c>
      <c r="H53" s="161"/>
      <c r="I53" s="160">
        <f>ROUND(E53*H53,2)</f>
        <v>0</v>
      </c>
      <c r="J53" s="161"/>
      <c r="K53" s="160">
        <f>ROUND(E53*J53,2)</f>
        <v>0</v>
      </c>
      <c r="L53" s="160">
        <v>21</v>
      </c>
      <c r="M53" s="160">
        <f>G53*(1+L53/100)</f>
        <v>0</v>
      </c>
      <c r="N53" s="159">
        <v>6.9999999999999994E-5</v>
      </c>
      <c r="O53" s="159">
        <f>ROUND(E53*N53,2)</f>
        <v>0.01</v>
      </c>
      <c r="P53" s="159">
        <v>0</v>
      </c>
      <c r="Q53" s="159">
        <f>ROUND(E53*P53,2)</f>
        <v>0</v>
      </c>
      <c r="R53" s="160"/>
      <c r="S53" s="160" t="s">
        <v>148</v>
      </c>
      <c r="T53" s="160" t="s">
        <v>148</v>
      </c>
      <c r="U53" s="160">
        <v>0.14000000000000001</v>
      </c>
      <c r="V53" s="160">
        <f>ROUND(E53*U53,2)</f>
        <v>12.74</v>
      </c>
      <c r="W53" s="160"/>
      <c r="X53" s="160" t="s">
        <v>209</v>
      </c>
      <c r="Y53" s="160" t="s">
        <v>151</v>
      </c>
      <c r="Z53" s="150"/>
      <c r="AA53" s="150"/>
      <c r="AB53" s="150"/>
      <c r="AC53" s="150"/>
      <c r="AD53" s="150"/>
      <c r="AE53" s="150"/>
      <c r="AF53" s="150"/>
      <c r="AG53" s="150" t="s">
        <v>292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22.5" outlineLevel="2" x14ac:dyDescent="0.2">
      <c r="A54" s="157"/>
      <c r="B54" s="158"/>
      <c r="C54" s="189" t="s">
        <v>978</v>
      </c>
      <c r="D54" s="162"/>
      <c r="E54" s="163">
        <v>91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50"/>
      <c r="AA54" s="150"/>
      <c r="AB54" s="150"/>
      <c r="AC54" s="150"/>
      <c r="AD54" s="150"/>
      <c r="AE54" s="150"/>
      <c r="AF54" s="150"/>
      <c r="AG54" s="150" t="s">
        <v>171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73">
        <v>17</v>
      </c>
      <c r="B55" s="174" t="s">
        <v>925</v>
      </c>
      <c r="C55" s="188" t="s">
        <v>926</v>
      </c>
      <c r="D55" s="175" t="s">
        <v>208</v>
      </c>
      <c r="E55" s="176">
        <v>91</v>
      </c>
      <c r="F55" s="177"/>
      <c r="G55" s="178">
        <f>ROUND(E55*F55,2)</f>
        <v>0</v>
      </c>
      <c r="H55" s="161"/>
      <c r="I55" s="160">
        <f>ROUND(E55*H55,2)</f>
        <v>0</v>
      </c>
      <c r="J55" s="161"/>
      <c r="K55" s="160">
        <f>ROUND(E55*J55,2)</f>
        <v>0</v>
      </c>
      <c r="L55" s="160">
        <v>21</v>
      </c>
      <c r="M55" s="160">
        <f>G55*(1+L55/100)</f>
        <v>0</v>
      </c>
      <c r="N55" s="159">
        <v>1.0000000000000001E-5</v>
      </c>
      <c r="O55" s="159">
        <f>ROUND(E55*N55,2)</f>
        <v>0</v>
      </c>
      <c r="P55" s="159">
        <v>0</v>
      </c>
      <c r="Q55" s="159">
        <f>ROUND(E55*P55,2)</f>
        <v>0</v>
      </c>
      <c r="R55" s="160"/>
      <c r="S55" s="160" t="s">
        <v>148</v>
      </c>
      <c r="T55" s="160" t="s">
        <v>148</v>
      </c>
      <c r="U55" s="160">
        <v>0.05</v>
      </c>
      <c r="V55" s="160">
        <f>ROUND(E55*U55,2)</f>
        <v>4.55</v>
      </c>
      <c r="W55" s="160"/>
      <c r="X55" s="160" t="s">
        <v>209</v>
      </c>
      <c r="Y55" s="160" t="s">
        <v>151</v>
      </c>
      <c r="Z55" s="150"/>
      <c r="AA55" s="150"/>
      <c r="AB55" s="150"/>
      <c r="AC55" s="150"/>
      <c r="AD55" s="150"/>
      <c r="AE55" s="150"/>
      <c r="AF55" s="150"/>
      <c r="AG55" s="150" t="s">
        <v>214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ht="22.5" outlineLevel="2" x14ac:dyDescent="0.2">
      <c r="A56" s="157"/>
      <c r="B56" s="158"/>
      <c r="C56" s="189" t="s">
        <v>978</v>
      </c>
      <c r="D56" s="162"/>
      <c r="E56" s="163">
        <v>91</v>
      </c>
      <c r="F56" s="160"/>
      <c r="G56" s="160"/>
      <c r="H56" s="160"/>
      <c r="I56" s="160"/>
      <c r="J56" s="160"/>
      <c r="K56" s="160"/>
      <c r="L56" s="160"/>
      <c r="M56" s="160"/>
      <c r="N56" s="159"/>
      <c r="O56" s="159"/>
      <c r="P56" s="159"/>
      <c r="Q56" s="159"/>
      <c r="R56" s="160"/>
      <c r="S56" s="160"/>
      <c r="T56" s="160"/>
      <c r="U56" s="160"/>
      <c r="V56" s="160"/>
      <c r="W56" s="160"/>
      <c r="X56" s="160"/>
      <c r="Y56" s="160"/>
      <c r="Z56" s="150"/>
      <c r="AA56" s="150"/>
      <c r="AB56" s="150"/>
      <c r="AC56" s="150"/>
      <c r="AD56" s="150"/>
      <c r="AE56" s="150"/>
      <c r="AF56" s="150"/>
      <c r="AG56" s="150" t="s">
        <v>171</v>
      </c>
      <c r="AH56" s="150">
        <v>0</v>
      </c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x14ac:dyDescent="0.2">
      <c r="A57" s="166" t="s">
        <v>143</v>
      </c>
      <c r="B57" s="167" t="s">
        <v>106</v>
      </c>
      <c r="C57" s="186" t="s">
        <v>107</v>
      </c>
      <c r="D57" s="168"/>
      <c r="E57" s="169"/>
      <c r="F57" s="170"/>
      <c r="G57" s="171">
        <f>SUMIF(AG58:AG60,"&lt;&gt;NOR",G58:G60)</f>
        <v>0</v>
      </c>
      <c r="H57" s="165"/>
      <c r="I57" s="165">
        <f>SUM(I58:I60)</f>
        <v>0</v>
      </c>
      <c r="J57" s="165"/>
      <c r="K57" s="165">
        <f>SUM(K58:K60)</f>
        <v>0</v>
      </c>
      <c r="L57" s="165"/>
      <c r="M57" s="165">
        <f>SUM(M58:M60)</f>
        <v>0</v>
      </c>
      <c r="N57" s="164"/>
      <c r="O57" s="164">
        <f>SUM(O58:O60)</f>
        <v>0.09</v>
      </c>
      <c r="P57" s="164"/>
      <c r="Q57" s="164">
        <f>SUM(Q58:Q60)</f>
        <v>0</v>
      </c>
      <c r="R57" s="165"/>
      <c r="S57" s="165"/>
      <c r="T57" s="165"/>
      <c r="U57" s="165"/>
      <c r="V57" s="165">
        <f>SUM(V58:V60)</f>
        <v>14.569999999999999</v>
      </c>
      <c r="W57" s="165"/>
      <c r="X57" s="165"/>
      <c r="Y57" s="165"/>
      <c r="AG57" t="s">
        <v>144</v>
      </c>
    </row>
    <row r="58" spans="1:60" ht="45" outlineLevel="1" x14ac:dyDescent="0.2">
      <c r="A58" s="173">
        <v>18</v>
      </c>
      <c r="B58" s="174" t="s">
        <v>979</v>
      </c>
      <c r="C58" s="188" t="s">
        <v>980</v>
      </c>
      <c r="D58" s="175" t="s">
        <v>288</v>
      </c>
      <c r="E58" s="176">
        <v>1428</v>
      </c>
      <c r="F58" s="177"/>
      <c r="G58" s="178">
        <f>ROUND(E58*F58,2)</f>
        <v>0</v>
      </c>
      <c r="H58" s="161"/>
      <c r="I58" s="160">
        <f>ROUND(E58*H58,2)</f>
        <v>0</v>
      </c>
      <c r="J58" s="161"/>
      <c r="K58" s="160">
        <f>ROUND(E58*J58,2)</f>
        <v>0</v>
      </c>
      <c r="L58" s="160">
        <v>21</v>
      </c>
      <c r="M58" s="160">
        <f>G58*(1+L58/100)</f>
        <v>0</v>
      </c>
      <c r="N58" s="159">
        <v>6.0000000000000002E-5</v>
      </c>
      <c r="O58" s="159">
        <f>ROUND(E58*N58,2)</f>
        <v>0.09</v>
      </c>
      <c r="P58" s="159">
        <v>0</v>
      </c>
      <c r="Q58" s="159">
        <f>ROUND(E58*P58,2)</f>
        <v>0</v>
      </c>
      <c r="R58" s="160"/>
      <c r="S58" s="160" t="s">
        <v>155</v>
      </c>
      <c r="T58" s="160" t="s">
        <v>148</v>
      </c>
      <c r="U58" s="160">
        <v>0.01</v>
      </c>
      <c r="V58" s="160">
        <f>ROUND(E58*U58,2)</f>
        <v>14.28</v>
      </c>
      <c r="W58" s="160"/>
      <c r="X58" s="160" t="s">
        <v>209</v>
      </c>
      <c r="Y58" s="160" t="s">
        <v>151</v>
      </c>
      <c r="Z58" s="150"/>
      <c r="AA58" s="150"/>
      <c r="AB58" s="150"/>
      <c r="AC58" s="150"/>
      <c r="AD58" s="150"/>
      <c r="AE58" s="150"/>
      <c r="AF58" s="150"/>
      <c r="AG58" s="150" t="s">
        <v>214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ht="22.5" outlineLevel="2" x14ac:dyDescent="0.2">
      <c r="A59" s="157"/>
      <c r="B59" s="158"/>
      <c r="C59" s="189" t="s">
        <v>981</v>
      </c>
      <c r="D59" s="162"/>
      <c r="E59" s="163">
        <v>1428</v>
      </c>
      <c r="F59" s="160"/>
      <c r="G59" s="160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50"/>
      <c r="AA59" s="150"/>
      <c r="AB59" s="150"/>
      <c r="AC59" s="150"/>
      <c r="AD59" s="150"/>
      <c r="AE59" s="150"/>
      <c r="AF59" s="150"/>
      <c r="AG59" s="150" t="s">
        <v>171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">
      <c r="A60" s="179">
        <v>19</v>
      </c>
      <c r="B60" s="180" t="s">
        <v>891</v>
      </c>
      <c r="C60" s="187" t="s">
        <v>892</v>
      </c>
      <c r="D60" s="181" t="s">
        <v>218</v>
      </c>
      <c r="E60" s="182">
        <v>8.5680000000000006E-2</v>
      </c>
      <c r="F60" s="183"/>
      <c r="G60" s="184">
        <f>ROUND(E60*F60,2)</f>
        <v>0</v>
      </c>
      <c r="H60" s="161"/>
      <c r="I60" s="160">
        <f>ROUND(E60*H60,2)</f>
        <v>0</v>
      </c>
      <c r="J60" s="161"/>
      <c r="K60" s="160">
        <f>ROUND(E60*J60,2)</f>
        <v>0</v>
      </c>
      <c r="L60" s="160">
        <v>21</v>
      </c>
      <c r="M60" s="160">
        <f>G60*(1+L60/100)</f>
        <v>0</v>
      </c>
      <c r="N60" s="159">
        <v>0</v>
      </c>
      <c r="O60" s="159">
        <f>ROUND(E60*N60,2)</f>
        <v>0</v>
      </c>
      <c r="P60" s="159">
        <v>0</v>
      </c>
      <c r="Q60" s="159">
        <f>ROUND(E60*P60,2)</f>
        <v>0</v>
      </c>
      <c r="R60" s="160"/>
      <c r="S60" s="160" t="s">
        <v>148</v>
      </c>
      <c r="T60" s="160" t="s">
        <v>148</v>
      </c>
      <c r="U60" s="160">
        <v>3.327</v>
      </c>
      <c r="V60" s="160">
        <f>ROUND(E60*U60,2)</f>
        <v>0.28999999999999998</v>
      </c>
      <c r="W60" s="160"/>
      <c r="X60" s="160" t="s">
        <v>219</v>
      </c>
      <c r="Y60" s="160" t="s">
        <v>151</v>
      </c>
      <c r="Z60" s="150"/>
      <c r="AA60" s="150"/>
      <c r="AB60" s="150"/>
      <c r="AC60" s="150"/>
      <c r="AD60" s="150"/>
      <c r="AE60" s="150"/>
      <c r="AF60" s="150"/>
      <c r="AG60" s="150" t="s">
        <v>220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x14ac:dyDescent="0.2">
      <c r="A61" s="166" t="s">
        <v>143</v>
      </c>
      <c r="B61" s="167" t="s">
        <v>82</v>
      </c>
      <c r="C61" s="186" t="s">
        <v>83</v>
      </c>
      <c r="D61" s="168"/>
      <c r="E61" s="169"/>
      <c r="F61" s="170"/>
      <c r="G61" s="171">
        <f>SUMIF(AG62:AG63,"&lt;&gt;NOR",G62:G63)</f>
        <v>0</v>
      </c>
      <c r="H61" s="165"/>
      <c r="I61" s="165">
        <f>SUM(I62:I63)</f>
        <v>0</v>
      </c>
      <c r="J61" s="165"/>
      <c r="K61" s="165">
        <f>SUM(K62:K63)</f>
        <v>0</v>
      </c>
      <c r="L61" s="165"/>
      <c r="M61" s="165">
        <f>SUM(M62:M63)</f>
        <v>0</v>
      </c>
      <c r="N61" s="164"/>
      <c r="O61" s="164">
        <f>SUM(O62:O63)</f>
        <v>0</v>
      </c>
      <c r="P61" s="164"/>
      <c r="Q61" s="164">
        <f>SUM(Q62:Q63)</f>
        <v>0</v>
      </c>
      <c r="R61" s="165"/>
      <c r="S61" s="165"/>
      <c r="T61" s="165"/>
      <c r="U61" s="165"/>
      <c r="V61" s="165">
        <f>SUM(V62:V63)</f>
        <v>0</v>
      </c>
      <c r="W61" s="165"/>
      <c r="X61" s="165"/>
      <c r="Y61" s="165"/>
      <c r="AG61" t="s">
        <v>144</v>
      </c>
    </row>
    <row r="62" spans="1:60" ht="22.5" outlineLevel="1" x14ac:dyDescent="0.2">
      <c r="A62" s="179">
        <v>20</v>
      </c>
      <c r="B62" s="180" t="s">
        <v>982</v>
      </c>
      <c r="C62" s="187" t="s">
        <v>983</v>
      </c>
      <c r="D62" s="181" t="s">
        <v>218</v>
      </c>
      <c r="E62" s="182">
        <v>0.33333000000000002</v>
      </c>
      <c r="F62" s="183"/>
      <c r="G62" s="184">
        <f>ROUND(E62*F62,2)</f>
        <v>0</v>
      </c>
      <c r="H62" s="161"/>
      <c r="I62" s="160">
        <f>ROUND(E62*H62,2)</f>
        <v>0</v>
      </c>
      <c r="J62" s="161"/>
      <c r="K62" s="160">
        <f>ROUND(E62*J62,2)</f>
        <v>0</v>
      </c>
      <c r="L62" s="160">
        <v>21</v>
      </c>
      <c r="M62" s="160">
        <f>G62*(1+L62/100)</f>
        <v>0</v>
      </c>
      <c r="N62" s="159">
        <v>0</v>
      </c>
      <c r="O62" s="159">
        <f>ROUND(E62*N62,2)</f>
        <v>0</v>
      </c>
      <c r="P62" s="159">
        <v>0</v>
      </c>
      <c r="Q62" s="159">
        <f>ROUND(E62*P62,2)</f>
        <v>0</v>
      </c>
      <c r="R62" s="160"/>
      <c r="S62" s="160" t="s">
        <v>148</v>
      </c>
      <c r="T62" s="160" t="s">
        <v>148</v>
      </c>
      <c r="U62" s="160">
        <v>0</v>
      </c>
      <c r="V62" s="160">
        <f>ROUND(E62*U62,2)</f>
        <v>0</v>
      </c>
      <c r="W62" s="160"/>
      <c r="X62" s="160" t="s">
        <v>395</v>
      </c>
      <c r="Y62" s="160" t="s">
        <v>151</v>
      </c>
      <c r="Z62" s="150"/>
      <c r="AA62" s="150"/>
      <c r="AB62" s="150"/>
      <c r="AC62" s="150"/>
      <c r="AD62" s="150"/>
      <c r="AE62" s="150"/>
      <c r="AF62" s="150"/>
      <c r="AG62" s="150" t="s">
        <v>396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">
      <c r="A63" s="179">
        <v>21</v>
      </c>
      <c r="B63" s="180" t="s">
        <v>984</v>
      </c>
      <c r="C63" s="187" t="s">
        <v>400</v>
      </c>
      <c r="D63" s="181" t="s">
        <v>218</v>
      </c>
      <c r="E63" s="182">
        <v>0.33333000000000002</v>
      </c>
      <c r="F63" s="183"/>
      <c r="G63" s="184">
        <f>ROUND(E63*F63,2)</f>
        <v>0</v>
      </c>
      <c r="H63" s="161"/>
      <c r="I63" s="160">
        <f>ROUND(E63*H63,2)</f>
        <v>0</v>
      </c>
      <c r="J63" s="161"/>
      <c r="K63" s="160">
        <f>ROUND(E63*J63,2)</f>
        <v>0</v>
      </c>
      <c r="L63" s="160">
        <v>21</v>
      </c>
      <c r="M63" s="160">
        <f>G63*(1+L63/100)</f>
        <v>0</v>
      </c>
      <c r="N63" s="159">
        <v>0</v>
      </c>
      <c r="O63" s="159">
        <f>ROUND(E63*N63,2)</f>
        <v>0</v>
      </c>
      <c r="P63" s="159">
        <v>0</v>
      </c>
      <c r="Q63" s="159">
        <f>ROUND(E63*P63,2)</f>
        <v>0</v>
      </c>
      <c r="R63" s="160"/>
      <c r="S63" s="160" t="s">
        <v>985</v>
      </c>
      <c r="T63" s="160" t="s">
        <v>985</v>
      </c>
      <c r="U63" s="160">
        <v>0</v>
      </c>
      <c r="V63" s="160">
        <f>ROUND(E63*U63,2)</f>
        <v>0</v>
      </c>
      <c r="W63" s="160"/>
      <c r="X63" s="160" t="s">
        <v>395</v>
      </c>
      <c r="Y63" s="160" t="s">
        <v>151</v>
      </c>
      <c r="Z63" s="150"/>
      <c r="AA63" s="150"/>
      <c r="AB63" s="150"/>
      <c r="AC63" s="150"/>
      <c r="AD63" s="150"/>
      <c r="AE63" s="150"/>
      <c r="AF63" s="150"/>
      <c r="AG63" s="150" t="s">
        <v>396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x14ac:dyDescent="0.2">
      <c r="A64" s="166" t="s">
        <v>143</v>
      </c>
      <c r="B64" s="167" t="s">
        <v>86</v>
      </c>
      <c r="C64" s="186" t="s">
        <v>87</v>
      </c>
      <c r="D64" s="168"/>
      <c r="E64" s="169"/>
      <c r="F64" s="170"/>
      <c r="G64" s="171">
        <f>SUMIF(AG65:AG68,"&lt;&gt;NOR",G65:G68)</f>
        <v>0</v>
      </c>
      <c r="H64" s="165"/>
      <c r="I64" s="165">
        <f>SUM(I65:I68)</f>
        <v>0</v>
      </c>
      <c r="J64" s="165"/>
      <c r="K64" s="165">
        <f>SUM(K65:K68)</f>
        <v>0</v>
      </c>
      <c r="L64" s="165"/>
      <c r="M64" s="165">
        <f>SUM(M65:M68)</f>
        <v>0</v>
      </c>
      <c r="N64" s="164"/>
      <c r="O64" s="164">
        <f>SUM(O65:O68)</f>
        <v>0</v>
      </c>
      <c r="P64" s="164"/>
      <c r="Q64" s="164">
        <f>SUM(Q65:Q68)</f>
        <v>0</v>
      </c>
      <c r="R64" s="165"/>
      <c r="S64" s="165"/>
      <c r="T64" s="165"/>
      <c r="U64" s="165"/>
      <c r="V64" s="165">
        <f>SUM(V65:V68)</f>
        <v>1.7</v>
      </c>
      <c r="W64" s="165"/>
      <c r="X64" s="165"/>
      <c r="Y64" s="165"/>
      <c r="AG64" t="s">
        <v>144</v>
      </c>
    </row>
    <row r="65" spans="1:60" ht="22.5" outlineLevel="1" x14ac:dyDescent="0.2">
      <c r="A65" s="173">
        <v>22</v>
      </c>
      <c r="B65" s="174" t="s">
        <v>986</v>
      </c>
      <c r="C65" s="188" t="s">
        <v>987</v>
      </c>
      <c r="D65" s="175" t="s">
        <v>229</v>
      </c>
      <c r="E65" s="176">
        <v>1</v>
      </c>
      <c r="F65" s="177"/>
      <c r="G65" s="178">
        <f>ROUND(E65*F65,2)</f>
        <v>0</v>
      </c>
      <c r="H65" s="161"/>
      <c r="I65" s="160">
        <f>ROUND(E65*H65,2)</f>
        <v>0</v>
      </c>
      <c r="J65" s="161"/>
      <c r="K65" s="160">
        <f>ROUND(E65*J65,2)</f>
        <v>0</v>
      </c>
      <c r="L65" s="160">
        <v>21</v>
      </c>
      <c r="M65" s="160">
        <f>G65*(1+L65/100)</f>
        <v>0</v>
      </c>
      <c r="N65" s="159">
        <v>2.9399999999999999E-3</v>
      </c>
      <c r="O65" s="159">
        <f>ROUND(E65*N65,2)</f>
        <v>0</v>
      </c>
      <c r="P65" s="159">
        <v>0</v>
      </c>
      <c r="Q65" s="159">
        <f>ROUND(E65*P65,2)</f>
        <v>0</v>
      </c>
      <c r="R65" s="160"/>
      <c r="S65" s="160" t="s">
        <v>155</v>
      </c>
      <c r="T65" s="160" t="s">
        <v>149</v>
      </c>
      <c r="U65" s="160">
        <v>1.7</v>
      </c>
      <c r="V65" s="160">
        <f>ROUND(E65*U65,2)</f>
        <v>1.7</v>
      </c>
      <c r="W65" s="160"/>
      <c r="X65" s="160" t="s">
        <v>209</v>
      </c>
      <c r="Y65" s="160" t="s">
        <v>151</v>
      </c>
      <c r="Z65" s="150"/>
      <c r="AA65" s="150"/>
      <c r="AB65" s="150"/>
      <c r="AC65" s="150"/>
      <c r="AD65" s="150"/>
      <c r="AE65" s="150"/>
      <c r="AF65" s="150"/>
      <c r="AG65" s="150" t="s">
        <v>214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ht="33.75" outlineLevel="2" x14ac:dyDescent="0.2">
      <c r="A66" s="157"/>
      <c r="B66" s="158"/>
      <c r="C66" s="269" t="s">
        <v>988</v>
      </c>
      <c r="D66" s="270"/>
      <c r="E66" s="270"/>
      <c r="F66" s="270"/>
      <c r="G66" s="270"/>
      <c r="H66" s="160"/>
      <c r="I66" s="160"/>
      <c r="J66" s="160"/>
      <c r="K66" s="160"/>
      <c r="L66" s="160"/>
      <c r="M66" s="160"/>
      <c r="N66" s="159"/>
      <c r="O66" s="159"/>
      <c r="P66" s="159"/>
      <c r="Q66" s="159"/>
      <c r="R66" s="160"/>
      <c r="S66" s="160"/>
      <c r="T66" s="160"/>
      <c r="U66" s="160"/>
      <c r="V66" s="160"/>
      <c r="W66" s="160"/>
      <c r="X66" s="160"/>
      <c r="Y66" s="160"/>
      <c r="Z66" s="150"/>
      <c r="AA66" s="150"/>
      <c r="AB66" s="150"/>
      <c r="AC66" s="150"/>
      <c r="AD66" s="150"/>
      <c r="AE66" s="150"/>
      <c r="AF66" s="150"/>
      <c r="AG66" s="150" t="s">
        <v>159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85" t="str">
        <f>C66</f>
        <v>Otvor se utěsní minerální vlnou. Ze zadní strany stěny se připevní přířez z požárně ochranné desky svorkami. Prostup i potrubí před a za prostupem je natřeno protipožární stěrkou. Cena obsahuje dodávku požární desky (přířez), minerální vlny a požární stěrky.</v>
      </c>
      <c r="BB66" s="150"/>
      <c r="BC66" s="150"/>
      <c r="BD66" s="150"/>
      <c r="BE66" s="150"/>
      <c r="BF66" s="150"/>
      <c r="BG66" s="150"/>
      <c r="BH66" s="150"/>
    </row>
    <row r="67" spans="1:60" outlineLevel="3" x14ac:dyDescent="0.2">
      <c r="A67" s="157"/>
      <c r="B67" s="158"/>
      <c r="C67" s="271" t="s">
        <v>283</v>
      </c>
      <c r="D67" s="272"/>
      <c r="E67" s="272"/>
      <c r="F67" s="272"/>
      <c r="G67" s="272"/>
      <c r="H67" s="160"/>
      <c r="I67" s="160"/>
      <c r="J67" s="160"/>
      <c r="K67" s="160"/>
      <c r="L67" s="160"/>
      <c r="M67" s="160"/>
      <c r="N67" s="159"/>
      <c r="O67" s="159"/>
      <c r="P67" s="159"/>
      <c r="Q67" s="159"/>
      <c r="R67" s="160"/>
      <c r="S67" s="160"/>
      <c r="T67" s="160"/>
      <c r="U67" s="160"/>
      <c r="V67" s="160"/>
      <c r="W67" s="160"/>
      <c r="X67" s="160"/>
      <c r="Y67" s="160"/>
      <c r="Z67" s="150"/>
      <c r="AA67" s="150"/>
      <c r="AB67" s="150"/>
      <c r="AC67" s="150"/>
      <c r="AD67" s="150"/>
      <c r="AE67" s="150"/>
      <c r="AF67" s="150"/>
      <c r="AG67" s="150" t="s">
        <v>159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2" x14ac:dyDescent="0.2">
      <c r="A68" s="157"/>
      <c r="B68" s="158"/>
      <c r="C68" s="189" t="s">
        <v>989</v>
      </c>
      <c r="D68" s="162"/>
      <c r="E68" s="163">
        <v>1</v>
      </c>
      <c r="F68" s="160"/>
      <c r="G68" s="160"/>
      <c r="H68" s="160"/>
      <c r="I68" s="160"/>
      <c r="J68" s="160"/>
      <c r="K68" s="160"/>
      <c r="L68" s="160"/>
      <c r="M68" s="160"/>
      <c r="N68" s="159"/>
      <c r="O68" s="159"/>
      <c r="P68" s="159"/>
      <c r="Q68" s="159"/>
      <c r="R68" s="160"/>
      <c r="S68" s="160"/>
      <c r="T68" s="160"/>
      <c r="U68" s="160"/>
      <c r="V68" s="160"/>
      <c r="W68" s="160"/>
      <c r="X68" s="160"/>
      <c r="Y68" s="160"/>
      <c r="Z68" s="150"/>
      <c r="AA68" s="150"/>
      <c r="AB68" s="150"/>
      <c r="AC68" s="150"/>
      <c r="AD68" s="150"/>
      <c r="AE68" s="150"/>
      <c r="AF68" s="150"/>
      <c r="AG68" s="150" t="s">
        <v>171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x14ac:dyDescent="0.2">
      <c r="A69" s="166" t="s">
        <v>143</v>
      </c>
      <c r="B69" s="167" t="s">
        <v>110</v>
      </c>
      <c r="C69" s="186" t="s">
        <v>111</v>
      </c>
      <c r="D69" s="168"/>
      <c r="E69" s="169"/>
      <c r="F69" s="170"/>
      <c r="G69" s="171">
        <f>SUMIF(AG70:AG80,"&lt;&gt;NOR",G70:G80)</f>
        <v>0</v>
      </c>
      <c r="H69" s="165"/>
      <c r="I69" s="165">
        <f>SUM(I70:I80)</f>
        <v>0</v>
      </c>
      <c r="J69" s="165"/>
      <c r="K69" s="165">
        <f>SUM(K70:K80)</f>
        <v>0</v>
      </c>
      <c r="L69" s="165"/>
      <c r="M69" s="165">
        <f>SUM(M70:M80)</f>
        <v>0</v>
      </c>
      <c r="N69" s="164"/>
      <c r="O69" s="164">
        <f>SUM(O70:O80)</f>
        <v>6.0000000000000005E-2</v>
      </c>
      <c r="P69" s="164"/>
      <c r="Q69" s="164">
        <f>SUM(Q70:Q80)</f>
        <v>0</v>
      </c>
      <c r="R69" s="165"/>
      <c r="S69" s="165"/>
      <c r="T69" s="165"/>
      <c r="U69" s="165"/>
      <c r="V69" s="165">
        <f>SUM(V70:V80)</f>
        <v>22.35</v>
      </c>
      <c r="W69" s="165"/>
      <c r="X69" s="165"/>
      <c r="Y69" s="165"/>
      <c r="AG69" t="s">
        <v>144</v>
      </c>
    </row>
    <row r="70" spans="1:60" outlineLevel="1" x14ac:dyDescent="0.2">
      <c r="A70" s="173">
        <v>23</v>
      </c>
      <c r="B70" s="174" t="s">
        <v>990</v>
      </c>
      <c r="C70" s="188" t="s">
        <v>991</v>
      </c>
      <c r="D70" s="175" t="s">
        <v>208</v>
      </c>
      <c r="E70" s="176">
        <v>159.11000000000001</v>
      </c>
      <c r="F70" s="177"/>
      <c r="G70" s="178">
        <f>ROUND(E70*F70,2)</f>
        <v>0</v>
      </c>
      <c r="H70" s="161"/>
      <c r="I70" s="160">
        <f>ROUND(E70*H70,2)</f>
        <v>0</v>
      </c>
      <c r="J70" s="161"/>
      <c r="K70" s="160">
        <f>ROUND(E70*J70,2)</f>
        <v>0</v>
      </c>
      <c r="L70" s="160">
        <v>21</v>
      </c>
      <c r="M70" s="160">
        <f>G70*(1+L70/100)</f>
        <v>0</v>
      </c>
      <c r="N70" s="159">
        <v>6.9999999999999994E-5</v>
      </c>
      <c r="O70" s="159">
        <f>ROUND(E70*N70,2)</f>
        <v>0.01</v>
      </c>
      <c r="P70" s="159">
        <v>0</v>
      </c>
      <c r="Q70" s="159">
        <f>ROUND(E70*P70,2)</f>
        <v>0</v>
      </c>
      <c r="R70" s="160"/>
      <c r="S70" s="160" t="s">
        <v>148</v>
      </c>
      <c r="T70" s="160" t="s">
        <v>148</v>
      </c>
      <c r="U70" s="160">
        <v>0.03</v>
      </c>
      <c r="V70" s="160">
        <f>ROUND(E70*U70,2)</f>
        <v>4.7699999999999996</v>
      </c>
      <c r="W70" s="160"/>
      <c r="X70" s="160" t="s">
        <v>209</v>
      </c>
      <c r="Y70" s="160" t="s">
        <v>151</v>
      </c>
      <c r="Z70" s="150"/>
      <c r="AA70" s="150"/>
      <c r="AB70" s="150"/>
      <c r="AC70" s="150"/>
      <c r="AD70" s="150"/>
      <c r="AE70" s="150"/>
      <c r="AF70" s="150"/>
      <c r="AG70" s="150" t="s">
        <v>292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2" x14ac:dyDescent="0.2">
      <c r="A71" s="157"/>
      <c r="B71" s="158"/>
      <c r="C71" s="189" t="s">
        <v>992</v>
      </c>
      <c r="D71" s="162"/>
      <c r="E71" s="163">
        <v>152</v>
      </c>
      <c r="F71" s="160"/>
      <c r="G71" s="160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50"/>
      <c r="AA71" s="150"/>
      <c r="AB71" s="150"/>
      <c r="AC71" s="150"/>
      <c r="AD71" s="150"/>
      <c r="AE71" s="150"/>
      <c r="AF71" s="150"/>
      <c r="AG71" s="150" t="s">
        <v>171</v>
      </c>
      <c r="AH71" s="150">
        <v>0</v>
      </c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3" x14ac:dyDescent="0.2">
      <c r="A72" s="157"/>
      <c r="B72" s="158"/>
      <c r="C72" s="189" t="s">
        <v>993</v>
      </c>
      <c r="D72" s="162"/>
      <c r="E72" s="163">
        <v>7.11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50"/>
      <c r="AA72" s="150"/>
      <c r="AB72" s="150"/>
      <c r="AC72" s="150"/>
      <c r="AD72" s="150"/>
      <c r="AE72" s="150"/>
      <c r="AF72" s="150"/>
      <c r="AG72" s="150" t="s">
        <v>171</v>
      </c>
      <c r="AH72" s="150">
        <v>0</v>
      </c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">
      <c r="A73" s="173">
        <v>24</v>
      </c>
      <c r="B73" s="174" t="s">
        <v>994</v>
      </c>
      <c r="C73" s="188" t="s">
        <v>995</v>
      </c>
      <c r="D73" s="175" t="s">
        <v>208</v>
      </c>
      <c r="E73" s="176">
        <v>159.11000000000001</v>
      </c>
      <c r="F73" s="177"/>
      <c r="G73" s="178">
        <f>ROUND(E73*F73,2)</f>
        <v>0</v>
      </c>
      <c r="H73" s="161"/>
      <c r="I73" s="160">
        <f>ROUND(E73*H73,2)</f>
        <v>0</v>
      </c>
      <c r="J73" s="161"/>
      <c r="K73" s="160">
        <f>ROUND(E73*J73,2)</f>
        <v>0</v>
      </c>
      <c r="L73" s="160">
        <v>21</v>
      </c>
      <c r="M73" s="160">
        <f>G73*(1+L73/100)</f>
        <v>0</v>
      </c>
      <c r="N73" s="159">
        <v>2.9E-4</v>
      </c>
      <c r="O73" s="159">
        <f>ROUND(E73*N73,2)</f>
        <v>0.05</v>
      </c>
      <c r="P73" s="159">
        <v>0</v>
      </c>
      <c r="Q73" s="159">
        <f>ROUND(E73*P73,2)</f>
        <v>0</v>
      </c>
      <c r="R73" s="160"/>
      <c r="S73" s="160" t="s">
        <v>148</v>
      </c>
      <c r="T73" s="160" t="s">
        <v>148</v>
      </c>
      <c r="U73" s="160">
        <v>0.1</v>
      </c>
      <c r="V73" s="160">
        <f>ROUND(E73*U73,2)</f>
        <v>15.91</v>
      </c>
      <c r="W73" s="160"/>
      <c r="X73" s="160" t="s">
        <v>209</v>
      </c>
      <c r="Y73" s="160" t="s">
        <v>151</v>
      </c>
      <c r="Z73" s="150"/>
      <c r="AA73" s="150"/>
      <c r="AB73" s="150"/>
      <c r="AC73" s="150"/>
      <c r="AD73" s="150"/>
      <c r="AE73" s="150"/>
      <c r="AF73" s="150"/>
      <c r="AG73" s="150" t="s">
        <v>292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2" x14ac:dyDescent="0.2">
      <c r="A74" s="157"/>
      <c r="B74" s="158"/>
      <c r="C74" s="189" t="s">
        <v>992</v>
      </c>
      <c r="D74" s="162"/>
      <c r="E74" s="163">
        <v>152</v>
      </c>
      <c r="F74" s="160"/>
      <c r="G74" s="160"/>
      <c r="H74" s="160"/>
      <c r="I74" s="160"/>
      <c r="J74" s="160"/>
      <c r="K74" s="160"/>
      <c r="L74" s="160"/>
      <c r="M74" s="160"/>
      <c r="N74" s="159"/>
      <c r="O74" s="159"/>
      <c r="P74" s="159"/>
      <c r="Q74" s="159"/>
      <c r="R74" s="160"/>
      <c r="S74" s="160"/>
      <c r="T74" s="160"/>
      <c r="U74" s="160"/>
      <c r="V74" s="160"/>
      <c r="W74" s="160"/>
      <c r="X74" s="160"/>
      <c r="Y74" s="160"/>
      <c r="Z74" s="150"/>
      <c r="AA74" s="150"/>
      <c r="AB74" s="150"/>
      <c r="AC74" s="150"/>
      <c r="AD74" s="150"/>
      <c r="AE74" s="150"/>
      <c r="AF74" s="150"/>
      <c r="AG74" s="150" t="s">
        <v>171</v>
      </c>
      <c r="AH74" s="150">
        <v>0</v>
      </c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3" x14ac:dyDescent="0.2">
      <c r="A75" s="157"/>
      <c r="B75" s="158"/>
      <c r="C75" s="189" t="s">
        <v>993</v>
      </c>
      <c r="D75" s="162"/>
      <c r="E75" s="163">
        <v>7.11</v>
      </c>
      <c r="F75" s="160"/>
      <c r="G75" s="160"/>
      <c r="H75" s="160"/>
      <c r="I75" s="160"/>
      <c r="J75" s="160"/>
      <c r="K75" s="160"/>
      <c r="L75" s="160"/>
      <c r="M75" s="160"/>
      <c r="N75" s="159"/>
      <c r="O75" s="159"/>
      <c r="P75" s="159"/>
      <c r="Q75" s="159"/>
      <c r="R75" s="160"/>
      <c r="S75" s="160"/>
      <c r="T75" s="160"/>
      <c r="U75" s="160"/>
      <c r="V75" s="160"/>
      <c r="W75" s="160"/>
      <c r="X75" s="160"/>
      <c r="Y75" s="160"/>
      <c r="Z75" s="150"/>
      <c r="AA75" s="150"/>
      <c r="AB75" s="150"/>
      <c r="AC75" s="150"/>
      <c r="AD75" s="150"/>
      <c r="AE75" s="150"/>
      <c r="AF75" s="150"/>
      <c r="AG75" s="150" t="s">
        <v>171</v>
      </c>
      <c r="AH75" s="150">
        <v>0</v>
      </c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">
      <c r="A76" s="173">
        <v>25</v>
      </c>
      <c r="B76" s="174" t="s">
        <v>996</v>
      </c>
      <c r="C76" s="188" t="s">
        <v>997</v>
      </c>
      <c r="D76" s="175" t="s">
        <v>208</v>
      </c>
      <c r="E76" s="176">
        <v>159.11000000000001</v>
      </c>
      <c r="F76" s="177"/>
      <c r="G76" s="178">
        <f>ROUND(E76*F76,2)</f>
        <v>0</v>
      </c>
      <c r="H76" s="161"/>
      <c r="I76" s="160">
        <f>ROUND(E76*H76,2)</f>
        <v>0</v>
      </c>
      <c r="J76" s="161"/>
      <c r="K76" s="160">
        <f>ROUND(E76*J76,2)</f>
        <v>0</v>
      </c>
      <c r="L76" s="160">
        <v>21</v>
      </c>
      <c r="M76" s="160">
        <f>G76*(1+L76/100)</f>
        <v>0</v>
      </c>
      <c r="N76" s="159">
        <v>0</v>
      </c>
      <c r="O76" s="159">
        <f>ROUND(E76*N76,2)</f>
        <v>0</v>
      </c>
      <c r="P76" s="159">
        <v>0</v>
      </c>
      <c r="Q76" s="159">
        <f>ROUND(E76*P76,2)</f>
        <v>0</v>
      </c>
      <c r="R76" s="160"/>
      <c r="S76" s="160" t="s">
        <v>148</v>
      </c>
      <c r="T76" s="160" t="s">
        <v>148</v>
      </c>
      <c r="U76" s="160">
        <v>0.01</v>
      </c>
      <c r="V76" s="160">
        <f>ROUND(E76*U76,2)</f>
        <v>1.59</v>
      </c>
      <c r="W76" s="160"/>
      <c r="X76" s="160" t="s">
        <v>209</v>
      </c>
      <c r="Y76" s="160" t="s">
        <v>151</v>
      </c>
      <c r="Z76" s="150"/>
      <c r="AA76" s="150"/>
      <c r="AB76" s="150"/>
      <c r="AC76" s="150"/>
      <c r="AD76" s="150"/>
      <c r="AE76" s="150"/>
      <c r="AF76" s="150"/>
      <c r="AG76" s="150" t="s">
        <v>292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2" x14ac:dyDescent="0.2">
      <c r="A77" s="157"/>
      <c r="B77" s="158"/>
      <c r="C77" s="189" t="s">
        <v>992</v>
      </c>
      <c r="D77" s="162"/>
      <c r="E77" s="163">
        <v>152</v>
      </c>
      <c r="F77" s="160"/>
      <c r="G77" s="160"/>
      <c r="H77" s="160"/>
      <c r="I77" s="160"/>
      <c r="J77" s="160"/>
      <c r="K77" s="160"/>
      <c r="L77" s="160"/>
      <c r="M77" s="160"/>
      <c r="N77" s="159"/>
      <c r="O77" s="159"/>
      <c r="P77" s="159"/>
      <c r="Q77" s="159"/>
      <c r="R77" s="160"/>
      <c r="S77" s="160"/>
      <c r="T77" s="160"/>
      <c r="U77" s="160"/>
      <c r="V77" s="160"/>
      <c r="W77" s="160"/>
      <c r="X77" s="160"/>
      <c r="Y77" s="160"/>
      <c r="Z77" s="150"/>
      <c r="AA77" s="150"/>
      <c r="AB77" s="150"/>
      <c r="AC77" s="150"/>
      <c r="AD77" s="150"/>
      <c r="AE77" s="150"/>
      <c r="AF77" s="150"/>
      <c r="AG77" s="150" t="s">
        <v>171</v>
      </c>
      <c r="AH77" s="150">
        <v>0</v>
      </c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3" x14ac:dyDescent="0.2">
      <c r="A78" s="157"/>
      <c r="B78" s="158"/>
      <c r="C78" s="189" t="s">
        <v>993</v>
      </c>
      <c r="D78" s="162"/>
      <c r="E78" s="163">
        <v>7.11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50"/>
      <c r="AA78" s="150"/>
      <c r="AB78" s="150"/>
      <c r="AC78" s="150"/>
      <c r="AD78" s="150"/>
      <c r="AE78" s="150"/>
      <c r="AF78" s="150"/>
      <c r="AG78" s="150" t="s">
        <v>171</v>
      </c>
      <c r="AH78" s="150">
        <v>0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">
      <c r="A79" s="179">
        <v>26</v>
      </c>
      <c r="B79" s="180" t="s">
        <v>940</v>
      </c>
      <c r="C79" s="187" t="s">
        <v>941</v>
      </c>
      <c r="D79" s="181" t="s">
        <v>218</v>
      </c>
      <c r="E79" s="182">
        <v>5.7279999999999998E-2</v>
      </c>
      <c r="F79" s="183"/>
      <c r="G79" s="184">
        <f>ROUND(E79*F79,2)</f>
        <v>0</v>
      </c>
      <c r="H79" s="161"/>
      <c r="I79" s="160">
        <f>ROUND(E79*H79,2)</f>
        <v>0</v>
      </c>
      <c r="J79" s="161"/>
      <c r="K79" s="160">
        <f>ROUND(E79*J79,2)</f>
        <v>0</v>
      </c>
      <c r="L79" s="160">
        <v>21</v>
      </c>
      <c r="M79" s="160">
        <f>G79*(1+L79/100)</f>
        <v>0</v>
      </c>
      <c r="N79" s="159">
        <v>0</v>
      </c>
      <c r="O79" s="159">
        <f>ROUND(E79*N79,2)</f>
        <v>0</v>
      </c>
      <c r="P79" s="159">
        <v>0</v>
      </c>
      <c r="Q79" s="159">
        <f>ROUND(E79*P79,2)</f>
        <v>0</v>
      </c>
      <c r="R79" s="160"/>
      <c r="S79" s="160" t="s">
        <v>148</v>
      </c>
      <c r="T79" s="160" t="s">
        <v>148</v>
      </c>
      <c r="U79" s="160">
        <v>1.264</v>
      </c>
      <c r="V79" s="160">
        <f>ROUND(E79*U79,2)</f>
        <v>7.0000000000000007E-2</v>
      </c>
      <c r="W79" s="160"/>
      <c r="X79" s="160" t="s">
        <v>219</v>
      </c>
      <c r="Y79" s="160" t="s">
        <v>151</v>
      </c>
      <c r="Z79" s="150"/>
      <c r="AA79" s="150"/>
      <c r="AB79" s="150"/>
      <c r="AC79" s="150"/>
      <c r="AD79" s="150"/>
      <c r="AE79" s="150"/>
      <c r="AF79" s="150"/>
      <c r="AG79" s="150" t="s">
        <v>220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 x14ac:dyDescent="0.2">
      <c r="A80" s="179">
        <v>27</v>
      </c>
      <c r="B80" s="180" t="s">
        <v>942</v>
      </c>
      <c r="C80" s="187" t="s">
        <v>943</v>
      </c>
      <c r="D80" s="181" t="s">
        <v>218</v>
      </c>
      <c r="E80" s="182">
        <v>5.7279999999999998E-2</v>
      </c>
      <c r="F80" s="183"/>
      <c r="G80" s="184">
        <f>ROUND(E80*F80,2)</f>
        <v>0</v>
      </c>
      <c r="H80" s="161"/>
      <c r="I80" s="160">
        <f>ROUND(E80*H80,2)</f>
        <v>0</v>
      </c>
      <c r="J80" s="161"/>
      <c r="K80" s="160">
        <f>ROUND(E80*J80,2)</f>
        <v>0</v>
      </c>
      <c r="L80" s="160">
        <v>21</v>
      </c>
      <c r="M80" s="160">
        <f>G80*(1+L80/100)</f>
        <v>0</v>
      </c>
      <c r="N80" s="159">
        <v>0</v>
      </c>
      <c r="O80" s="159">
        <f>ROUND(E80*N80,2)</f>
        <v>0</v>
      </c>
      <c r="P80" s="159">
        <v>0</v>
      </c>
      <c r="Q80" s="159">
        <f>ROUND(E80*P80,2)</f>
        <v>0</v>
      </c>
      <c r="R80" s="160"/>
      <c r="S80" s="160" t="s">
        <v>148</v>
      </c>
      <c r="T80" s="160" t="s">
        <v>148</v>
      </c>
      <c r="U80" s="160">
        <v>0.11700000000000001</v>
      </c>
      <c r="V80" s="160">
        <f>ROUND(E80*U80,2)</f>
        <v>0.01</v>
      </c>
      <c r="W80" s="160"/>
      <c r="X80" s="160" t="s">
        <v>219</v>
      </c>
      <c r="Y80" s="160" t="s">
        <v>151</v>
      </c>
      <c r="Z80" s="150"/>
      <c r="AA80" s="150"/>
      <c r="AB80" s="150"/>
      <c r="AC80" s="150"/>
      <c r="AD80" s="150"/>
      <c r="AE80" s="150"/>
      <c r="AF80" s="150"/>
      <c r="AG80" s="150" t="s">
        <v>220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x14ac:dyDescent="0.2">
      <c r="A81" s="166" t="s">
        <v>143</v>
      </c>
      <c r="B81" s="167" t="s">
        <v>112</v>
      </c>
      <c r="C81" s="186" t="s">
        <v>113</v>
      </c>
      <c r="D81" s="168"/>
      <c r="E81" s="169"/>
      <c r="F81" s="170"/>
      <c r="G81" s="171">
        <f>SUMIF(AG82:AG83,"&lt;&gt;NOR",G82:G83)</f>
        <v>0</v>
      </c>
      <c r="H81" s="165"/>
      <c r="I81" s="165">
        <f>SUM(I82:I83)</f>
        <v>0</v>
      </c>
      <c r="J81" s="165"/>
      <c r="K81" s="165">
        <f>SUM(K82:K83)</f>
        <v>0</v>
      </c>
      <c r="L81" s="165"/>
      <c r="M81" s="165">
        <f>SUM(M82:M83)</f>
        <v>0</v>
      </c>
      <c r="N81" s="164"/>
      <c r="O81" s="164">
        <f>SUM(O82:O83)</f>
        <v>0</v>
      </c>
      <c r="P81" s="164"/>
      <c r="Q81" s="164">
        <f>SUM(Q82:Q83)</f>
        <v>0</v>
      </c>
      <c r="R81" s="165"/>
      <c r="S81" s="165"/>
      <c r="T81" s="165"/>
      <c r="U81" s="165"/>
      <c r="V81" s="165">
        <f>SUM(V82:V83)</f>
        <v>1.1100000000000001</v>
      </c>
      <c r="W81" s="165"/>
      <c r="X81" s="165"/>
      <c r="Y81" s="165"/>
      <c r="AG81" t="s">
        <v>144</v>
      </c>
    </row>
    <row r="82" spans="1:60" outlineLevel="1" x14ac:dyDescent="0.2">
      <c r="A82" s="173">
        <v>28</v>
      </c>
      <c r="B82" s="174" t="s">
        <v>998</v>
      </c>
      <c r="C82" s="188" t="s">
        <v>999</v>
      </c>
      <c r="D82" s="175" t="s">
        <v>208</v>
      </c>
      <c r="E82" s="176">
        <v>4.4999999999999998E-2</v>
      </c>
      <c r="F82" s="177"/>
      <c r="G82" s="178">
        <f>ROUND(E82*F82,2)</f>
        <v>0</v>
      </c>
      <c r="H82" s="161"/>
      <c r="I82" s="160">
        <f>ROUND(E82*H82,2)</f>
        <v>0</v>
      </c>
      <c r="J82" s="161"/>
      <c r="K82" s="160">
        <f>ROUND(E82*J82,2)</f>
        <v>0</v>
      </c>
      <c r="L82" s="160">
        <v>21</v>
      </c>
      <c r="M82" s="160">
        <f>G82*(1+L82/100)</f>
        <v>0</v>
      </c>
      <c r="N82" s="159">
        <v>0</v>
      </c>
      <c r="O82" s="159">
        <f>ROUND(E82*N82,2)</f>
        <v>0</v>
      </c>
      <c r="P82" s="159">
        <v>0</v>
      </c>
      <c r="Q82" s="159">
        <f>ROUND(E82*P82,2)</f>
        <v>0</v>
      </c>
      <c r="R82" s="160"/>
      <c r="S82" s="160" t="s">
        <v>148</v>
      </c>
      <c r="T82" s="160" t="s">
        <v>148</v>
      </c>
      <c r="U82" s="160">
        <v>24.67</v>
      </c>
      <c r="V82" s="160">
        <f>ROUND(E82*U82,2)</f>
        <v>1.1100000000000001</v>
      </c>
      <c r="W82" s="160"/>
      <c r="X82" s="160" t="s">
        <v>209</v>
      </c>
      <c r="Y82" s="160" t="s">
        <v>151</v>
      </c>
      <c r="Z82" s="150"/>
      <c r="AA82" s="150"/>
      <c r="AB82" s="150"/>
      <c r="AC82" s="150"/>
      <c r="AD82" s="150"/>
      <c r="AE82" s="150"/>
      <c r="AF82" s="150"/>
      <c r="AG82" s="150" t="s">
        <v>214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22.5" outlineLevel="2" x14ac:dyDescent="0.2">
      <c r="A83" s="157"/>
      <c r="B83" s="158"/>
      <c r="C83" s="189" t="s">
        <v>1000</v>
      </c>
      <c r="D83" s="162"/>
      <c r="E83" s="163">
        <v>4.4999999999999998E-2</v>
      </c>
      <c r="F83" s="160"/>
      <c r="G83" s="160"/>
      <c r="H83" s="160"/>
      <c r="I83" s="160"/>
      <c r="J83" s="160"/>
      <c r="K83" s="160"/>
      <c r="L83" s="160"/>
      <c r="M83" s="160"/>
      <c r="N83" s="159"/>
      <c r="O83" s="159"/>
      <c r="P83" s="159"/>
      <c r="Q83" s="159"/>
      <c r="R83" s="160"/>
      <c r="S83" s="160"/>
      <c r="T83" s="160"/>
      <c r="U83" s="160"/>
      <c r="V83" s="160"/>
      <c r="W83" s="160"/>
      <c r="X83" s="160"/>
      <c r="Y83" s="160"/>
      <c r="Z83" s="150"/>
      <c r="AA83" s="150"/>
      <c r="AB83" s="150"/>
      <c r="AC83" s="150"/>
      <c r="AD83" s="150"/>
      <c r="AE83" s="150"/>
      <c r="AF83" s="150"/>
      <c r="AG83" s="150" t="s">
        <v>171</v>
      </c>
      <c r="AH83" s="150">
        <v>0</v>
      </c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x14ac:dyDescent="0.2">
      <c r="A84" s="3"/>
      <c r="B84" s="4"/>
      <c r="C84" s="190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AE84">
        <v>12</v>
      </c>
      <c r="AF84">
        <v>21</v>
      </c>
      <c r="AG84" t="s">
        <v>129</v>
      </c>
    </row>
    <row r="85" spans="1:60" x14ac:dyDescent="0.2">
      <c r="A85" s="153"/>
      <c r="B85" s="154" t="s">
        <v>31</v>
      </c>
      <c r="C85" s="191"/>
      <c r="D85" s="155"/>
      <c r="E85" s="156"/>
      <c r="F85" s="156"/>
      <c r="G85" s="172">
        <f>G8+G17+G26+G36+G49+G57+G61+G64+G69+G81</f>
        <v>0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AE85">
        <f>SUMIF(L7:L83,AE84,G7:G83)</f>
        <v>0</v>
      </c>
      <c r="AF85">
        <f>SUMIF(L7:L83,AF84,G7:G83)</f>
        <v>0</v>
      </c>
      <c r="AG85" t="s">
        <v>189</v>
      </c>
    </row>
    <row r="86" spans="1:60" x14ac:dyDescent="0.2">
      <c r="A86" s="3"/>
      <c r="B86" s="4"/>
      <c r="C86" s="190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60" x14ac:dyDescent="0.2">
      <c r="A87" s="3"/>
      <c r="B87" s="4"/>
      <c r="C87" s="190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60" x14ac:dyDescent="0.2">
      <c r="A88" s="255" t="s">
        <v>190</v>
      </c>
      <c r="B88" s="255"/>
      <c r="C88" s="256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60" x14ac:dyDescent="0.2">
      <c r="A89" s="257"/>
      <c r="B89" s="258"/>
      <c r="C89" s="259"/>
      <c r="D89" s="258"/>
      <c r="E89" s="258"/>
      <c r="F89" s="258"/>
      <c r="G89" s="260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AG89" t="s">
        <v>191</v>
      </c>
    </row>
    <row r="90" spans="1:60" x14ac:dyDescent="0.2">
      <c r="A90" s="261"/>
      <c r="B90" s="262"/>
      <c r="C90" s="263"/>
      <c r="D90" s="262"/>
      <c r="E90" s="262"/>
      <c r="F90" s="262"/>
      <c r="G90" s="26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60" x14ac:dyDescent="0.2">
      <c r="A91" s="261"/>
      <c r="B91" s="262"/>
      <c r="C91" s="263"/>
      <c r="D91" s="262"/>
      <c r="E91" s="262"/>
      <c r="F91" s="262"/>
      <c r="G91" s="26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 x14ac:dyDescent="0.2">
      <c r="A92" s="261"/>
      <c r="B92" s="262"/>
      <c r="C92" s="263"/>
      <c r="D92" s="262"/>
      <c r="E92" s="262"/>
      <c r="F92" s="262"/>
      <c r="G92" s="26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">
      <c r="A93" s="265"/>
      <c r="B93" s="266"/>
      <c r="C93" s="267"/>
      <c r="D93" s="266"/>
      <c r="E93" s="266"/>
      <c r="F93" s="266"/>
      <c r="G93" s="268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A94" s="3"/>
      <c r="B94" s="4"/>
      <c r="C94" s="190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">
      <c r="C95" s="192"/>
      <c r="D95" s="10"/>
      <c r="AG95" t="s">
        <v>192</v>
      </c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uPKcUYLs7a/qyt3+KNUCT/FdCvUygOMYCH/W1gCbAfnzhyDWzlaBGM8KPBXHg3mTeYOmF0GnBWUZ6Fjop1ZMA==" saltValue="btXFMGQVPtsYQ99cfQV/nQ==" spinCount="100000" sheet="1" formatRows="0"/>
  <mergeCells count="11">
    <mergeCell ref="A88:C88"/>
    <mergeCell ref="A89:G93"/>
    <mergeCell ref="C38:G38"/>
    <mergeCell ref="C44:G44"/>
    <mergeCell ref="C51:G51"/>
    <mergeCell ref="C66:G66"/>
    <mergeCell ref="C67:G67"/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396CD-90DF-4C7E-838B-6C32A8478F9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38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48" t="s">
        <v>7</v>
      </c>
      <c r="B1" s="248"/>
      <c r="C1" s="248"/>
      <c r="D1" s="248"/>
      <c r="E1" s="248"/>
      <c r="F1" s="248"/>
      <c r="G1" s="248"/>
      <c r="AG1" t="s">
        <v>116</v>
      </c>
    </row>
    <row r="2" spans="1:60" ht="24.95" customHeight="1" x14ac:dyDescent="0.2">
      <c r="A2" s="50" t="s">
        <v>8</v>
      </c>
      <c r="B2" s="49" t="s">
        <v>43</v>
      </c>
      <c r="C2" s="249" t="s">
        <v>44</v>
      </c>
      <c r="D2" s="250"/>
      <c r="E2" s="250"/>
      <c r="F2" s="250"/>
      <c r="G2" s="251"/>
      <c r="AG2" t="s">
        <v>117</v>
      </c>
    </row>
    <row r="3" spans="1:60" ht="24.95" customHeight="1" x14ac:dyDescent="0.2">
      <c r="A3" s="50" t="s">
        <v>9</v>
      </c>
      <c r="B3" s="49" t="s">
        <v>46</v>
      </c>
      <c r="C3" s="249" t="s">
        <v>47</v>
      </c>
      <c r="D3" s="250"/>
      <c r="E3" s="250"/>
      <c r="F3" s="250"/>
      <c r="G3" s="251"/>
      <c r="AC3" s="124" t="s">
        <v>118</v>
      </c>
      <c r="AG3" t="s">
        <v>119</v>
      </c>
    </row>
    <row r="4" spans="1:60" ht="24.95" customHeight="1" x14ac:dyDescent="0.2">
      <c r="A4" s="143" t="s">
        <v>10</v>
      </c>
      <c r="B4" s="144" t="s">
        <v>54</v>
      </c>
      <c r="C4" s="252" t="s">
        <v>55</v>
      </c>
      <c r="D4" s="253"/>
      <c r="E4" s="253"/>
      <c r="F4" s="253"/>
      <c r="G4" s="254"/>
      <c r="AG4" t="s">
        <v>120</v>
      </c>
    </row>
    <row r="5" spans="1:60" x14ac:dyDescent="0.2">
      <c r="D5" s="10"/>
    </row>
    <row r="6" spans="1:60" ht="38.25" x14ac:dyDescent="0.2">
      <c r="A6" s="146" t="s">
        <v>121</v>
      </c>
      <c r="B6" s="148" t="s">
        <v>122</v>
      </c>
      <c r="C6" s="148" t="s">
        <v>123</v>
      </c>
      <c r="D6" s="147" t="s">
        <v>124</v>
      </c>
      <c r="E6" s="146" t="s">
        <v>125</v>
      </c>
      <c r="F6" s="145" t="s">
        <v>126</v>
      </c>
      <c r="G6" s="146" t="s">
        <v>31</v>
      </c>
      <c r="H6" s="149" t="s">
        <v>32</v>
      </c>
      <c r="I6" s="149" t="s">
        <v>127</v>
      </c>
      <c r="J6" s="149" t="s">
        <v>33</v>
      </c>
      <c r="K6" s="149" t="s">
        <v>128</v>
      </c>
      <c r="L6" s="149" t="s">
        <v>129</v>
      </c>
      <c r="M6" s="149" t="s">
        <v>130</v>
      </c>
      <c r="N6" s="149" t="s">
        <v>131</v>
      </c>
      <c r="O6" s="149" t="s">
        <v>132</v>
      </c>
      <c r="P6" s="149" t="s">
        <v>133</v>
      </c>
      <c r="Q6" s="149" t="s">
        <v>134</v>
      </c>
      <c r="R6" s="149" t="s">
        <v>135</v>
      </c>
      <c r="S6" s="149" t="s">
        <v>136</v>
      </c>
      <c r="T6" s="149" t="s">
        <v>137</v>
      </c>
      <c r="U6" s="149" t="s">
        <v>138</v>
      </c>
      <c r="V6" s="149" t="s">
        <v>139</v>
      </c>
      <c r="W6" s="149" t="s">
        <v>140</v>
      </c>
      <c r="X6" s="149" t="s">
        <v>141</v>
      </c>
      <c r="Y6" s="149" t="s">
        <v>142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6" t="s">
        <v>143</v>
      </c>
      <c r="B8" s="167" t="s">
        <v>82</v>
      </c>
      <c r="C8" s="186" t="s">
        <v>83</v>
      </c>
      <c r="D8" s="168"/>
      <c r="E8" s="169"/>
      <c r="F8" s="170"/>
      <c r="G8" s="171">
        <f>SUMIF(AG9:AG68,"&lt;&gt;NOR",G9:G68)</f>
        <v>0</v>
      </c>
      <c r="H8" s="165"/>
      <c r="I8" s="165">
        <f>SUM(I9:I68)</f>
        <v>0</v>
      </c>
      <c r="J8" s="165"/>
      <c r="K8" s="165">
        <f>SUM(K9:K68)</f>
        <v>0</v>
      </c>
      <c r="L8" s="165"/>
      <c r="M8" s="165">
        <f>SUM(M9:M68)</f>
        <v>0</v>
      </c>
      <c r="N8" s="164"/>
      <c r="O8" s="164">
        <f>SUM(O9:O68)</f>
        <v>0.05</v>
      </c>
      <c r="P8" s="164"/>
      <c r="Q8" s="164">
        <f>SUM(Q9:Q68)</f>
        <v>1.76</v>
      </c>
      <c r="R8" s="165"/>
      <c r="S8" s="165"/>
      <c r="T8" s="165"/>
      <c r="U8" s="165"/>
      <c r="V8" s="165">
        <f>SUM(V9:V68)</f>
        <v>54.039999999999992</v>
      </c>
      <c r="W8" s="165"/>
      <c r="X8" s="165"/>
      <c r="Y8" s="165"/>
      <c r="AG8" t="s">
        <v>144</v>
      </c>
    </row>
    <row r="9" spans="1:60" outlineLevel="1" x14ac:dyDescent="0.2">
      <c r="A9" s="173">
        <v>1</v>
      </c>
      <c r="B9" s="174" t="s">
        <v>1001</v>
      </c>
      <c r="C9" s="188" t="s">
        <v>1002</v>
      </c>
      <c r="D9" s="175" t="s">
        <v>223</v>
      </c>
      <c r="E9" s="176">
        <v>10.3</v>
      </c>
      <c r="F9" s="177"/>
      <c r="G9" s="178">
        <f>ROUND(E9*F9,2)</f>
        <v>0</v>
      </c>
      <c r="H9" s="161"/>
      <c r="I9" s="160">
        <f>ROUND(E9*H9,2)</f>
        <v>0</v>
      </c>
      <c r="J9" s="161"/>
      <c r="K9" s="160">
        <f>ROUND(E9*J9,2)</f>
        <v>0</v>
      </c>
      <c r="L9" s="160">
        <v>21</v>
      </c>
      <c r="M9" s="160">
        <f>G9*(1+L9/100)</f>
        <v>0</v>
      </c>
      <c r="N9" s="159">
        <v>0</v>
      </c>
      <c r="O9" s="159">
        <f>ROUND(E9*N9,2)</f>
        <v>0</v>
      </c>
      <c r="P9" s="159">
        <v>2.1299999999999999E-3</v>
      </c>
      <c r="Q9" s="159">
        <f>ROUND(E9*P9,2)</f>
        <v>0.02</v>
      </c>
      <c r="R9" s="160"/>
      <c r="S9" s="160" t="s">
        <v>148</v>
      </c>
      <c r="T9" s="160" t="s">
        <v>148</v>
      </c>
      <c r="U9" s="160">
        <v>0.17</v>
      </c>
      <c r="V9" s="160">
        <f>ROUND(E9*U9,2)</f>
        <v>1.75</v>
      </c>
      <c r="W9" s="160"/>
      <c r="X9" s="160" t="s">
        <v>209</v>
      </c>
      <c r="Y9" s="160" t="s">
        <v>151</v>
      </c>
      <c r="Z9" s="150"/>
      <c r="AA9" s="150"/>
      <c r="AB9" s="150"/>
      <c r="AC9" s="150"/>
      <c r="AD9" s="150"/>
      <c r="AE9" s="150"/>
      <c r="AF9" s="150"/>
      <c r="AG9" s="150" t="s">
        <v>214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2" x14ac:dyDescent="0.2">
      <c r="A10" s="157"/>
      <c r="B10" s="158"/>
      <c r="C10" s="189" t="s">
        <v>1003</v>
      </c>
      <c r="D10" s="162"/>
      <c r="E10" s="163">
        <v>2.2999999999999998</v>
      </c>
      <c r="F10" s="160"/>
      <c r="G10" s="160"/>
      <c r="H10" s="160"/>
      <c r="I10" s="160"/>
      <c r="J10" s="160"/>
      <c r="K10" s="160"/>
      <c r="L10" s="160"/>
      <c r="M10" s="160"/>
      <c r="N10" s="159"/>
      <c r="O10" s="159"/>
      <c r="P10" s="159"/>
      <c r="Q10" s="159"/>
      <c r="R10" s="160"/>
      <c r="S10" s="160"/>
      <c r="T10" s="160"/>
      <c r="U10" s="160"/>
      <c r="V10" s="160"/>
      <c r="W10" s="160"/>
      <c r="X10" s="160"/>
      <c r="Y10" s="160"/>
      <c r="Z10" s="150"/>
      <c r="AA10" s="150"/>
      <c r="AB10" s="150"/>
      <c r="AC10" s="150"/>
      <c r="AD10" s="150"/>
      <c r="AE10" s="150"/>
      <c r="AF10" s="150"/>
      <c r="AG10" s="150" t="s">
        <v>171</v>
      </c>
      <c r="AH10" s="150">
        <v>0</v>
      </c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ht="22.5" outlineLevel="3" x14ac:dyDescent="0.2">
      <c r="A11" s="157"/>
      <c r="B11" s="158"/>
      <c r="C11" s="189" t="s">
        <v>1004</v>
      </c>
      <c r="D11" s="162"/>
      <c r="E11" s="163">
        <v>8</v>
      </c>
      <c r="F11" s="160"/>
      <c r="G11" s="160"/>
      <c r="H11" s="160"/>
      <c r="I11" s="160"/>
      <c r="J11" s="160"/>
      <c r="K11" s="160"/>
      <c r="L11" s="160"/>
      <c r="M11" s="160"/>
      <c r="N11" s="159"/>
      <c r="O11" s="159"/>
      <c r="P11" s="159"/>
      <c r="Q11" s="159"/>
      <c r="R11" s="160"/>
      <c r="S11" s="160"/>
      <c r="T11" s="160"/>
      <c r="U11" s="160"/>
      <c r="V11" s="160"/>
      <c r="W11" s="160"/>
      <c r="X11" s="160"/>
      <c r="Y11" s="160"/>
      <c r="Z11" s="150"/>
      <c r="AA11" s="150"/>
      <c r="AB11" s="150"/>
      <c r="AC11" s="150"/>
      <c r="AD11" s="150"/>
      <c r="AE11" s="150"/>
      <c r="AF11" s="150"/>
      <c r="AG11" s="150" t="s">
        <v>171</v>
      </c>
      <c r="AH11" s="150">
        <v>0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3">
        <v>2</v>
      </c>
      <c r="B12" s="174" t="s">
        <v>1005</v>
      </c>
      <c r="C12" s="188" t="s">
        <v>1006</v>
      </c>
      <c r="D12" s="175" t="s">
        <v>223</v>
      </c>
      <c r="E12" s="176">
        <v>22</v>
      </c>
      <c r="F12" s="177"/>
      <c r="G12" s="178">
        <f>ROUND(E12*F12,2)</f>
        <v>0</v>
      </c>
      <c r="H12" s="161"/>
      <c r="I12" s="160">
        <f>ROUND(E12*H12,2)</f>
        <v>0</v>
      </c>
      <c r="J12" s="161"/>
      <c r="K12" s="160">
        <f>ROUND(E12*J12,2)</f>
        <v>0</v>
      </c>
      <c r="L12" s="160">
        <v>21</v>
      </c>
      <c r="M12" s="160">
        <f>G12*(1+L12/100)</f>
        <v>0</v>
      </c>
      <c r="N12" s="159">
        <v>0</v>
      </c>
      <c r="O12" s="159">
        <f>ROUND(E12*N12,2)</f>
        <v>0</v>
      </c>
      <c r="P12" s="159">
        <v>4.9699999999999996E-3</v>
      </c>
      <c r="Q12" s="159">
        <f>ROUND(E12*P12,2)</f>
        <v>0.11</v>
      </c>
      <c r="R12" s="160"/>
      <c r="S12" s="160" t="s">
        <v>148</v>
      </c>
      <c r="T12" s="160" t="s">
        <v>148</v>
      </c>
      <c r="U12" s="160">
        <v>0.2</v>
      </c>
      <c r="V12" s="160">
        <f>ROUND(E12*U12,2)</f>
        <v>4.4000000000000004</v>
      </c>
      <c r="W12" s="160"/>
      <c r="X12" s="160" t="s">
        <v>209</v>
      </c>
      <c r="Y12" s="160" t="s">
        <v>151</v>
      </c>
      <c r="Z12" s="150"/>
      <c r="AA12" s="150"/>
      <c r="AB12" s="150"/>
      <c r="AC12" s="150"/>
      <c r="AD12" s="150"/>
      <c r="AE12" s="150"/>
      <c r="AF12" s="150"/>
      <c r="AG12" s="150" t="s">
        <v>214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2.5" outlineLevel="2" x14ac:dyDescent="0.2">
      <c r="A13" s="157"/>
      <c r="B13" s="158"/>
      <c r="C13" s="189" t="s">
        <v>1007</v>
      </c>
      <c r="D13" s="162"/>
      <c r="E13" s="163">
        <v>2.2000000000000002</v>
      </c>
      <c r="F13" s="160"/>
      <c r="G13" s="160"/>
      <c r="H13" s="160"/>
      <c r="I13" s="160"/>
      <c r="J13" s="160"/>
      <c r="K13" s="160"/>
      <c r="L13" s="160"/>
      <c r="M13" s="160"/>
      <c r="N13" s="159"/>
      <c r="O13" s="159"/>
      <c r="P13" s="159"/>
      <c r="Q13" s="159"/>
      <c r="R13" s="160"/>
      <c r="S13" s="160"/>
      <c r="T13" s="160"/>
      <c r="U13" s="160"/>
      <c r="V13" s="160"/>
      <c r="W13" s="160"/>
      <c r="X13" s="160"/>
      <c r="Y13" s="160"/>
      <c r="Z13" s="150"/>
      <c r="AA13" s="150"/>
      <c r="AB13" s="150"/>
      <c r="AC13" s="150"/>
      <c r="AD13" s="150"/>
      <c r="AE13" s="150"/>
      <c r="AF13" s="150"/>
      <c r="AG13" s="150" t="s">
        <v>171</v>
      </c>
      <c r="AH13" s="150">
        <v>0</v>
      </c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3" x14ac:dyDescent="0.2">
      <c r="A14" s="157"/>
      <c r="B14" s="158"/>
      <c r="C14" s="189" t="s">
        <v>1008</v>
      </c>
      <c r="D14" s="162"/>
      <c r="E14" s="163">
        <v>8.5</v>
      </c>
      <c r="F14" s="160"/>
      <c r="G14" s="160"/>
      <c r="H14" s="160"/>
      <c r="I14" s="160"/>
      <c r="J14" s="160"/>
      <c r="K14" s="160"/>
      <c r="L14" s="160"/>
      <c r="M14" s="160"/>
      <c r="N14" s="159"/>
      <c r="O14" s="159"/>
      <c r="P14" s="159"/>
      <c r="Q14" s="159"/>
      <c r="R14" s="160"/>
      <c r="S14" s="160"/>
      <c r="T14" s="160"/>
      <c r="U14" s="160"/>
      <c r="V14" s="160"/>
      <c r="W14" s="160"/>
      <c r="X14" s="160"/>
      <c r="Y14" s="160"/>
      <c r="Z14" s="150"/>
      <c r="AA14" s="150"/>
      <c r="AB14" s="150"/>
      <c r="AC14" s="150"/>
      <c r="AD14" s="150"/>
      <c r="AE14" s="150"/>
      <c r="AF14" s="150"/>
      <c r="AG14" s="150" t="s">
        <v>171</v>
      </c>
      <c r="AH14" s="150">
        <v>0</v>
      </c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2.5" outlineLevel="3" x14ac:dyDescent="0.2">
      <c r="A15" s="157"/>
      <c r="B15" s="158"/>
      <c r="C15" s="189" t="s">
        <v>1009</v>
      </c>
      <c r="D15" s="162"/>
      <c r="E15" s="163">
        <v>11.3</v>
      </c>
      <c r="F15" s="160"/>
      <c r="G15" s="160"/>
      <c r="H15" s="160"/>
      <c r="I15" s="160"/>
      <c r="J15" s="160"/>
      <c r="K15" s="160"/>
      <c r="L15" s="160"/>
      <c r="M15" s="160"/>
      <c r="N15" s="159"/>
      <c r="O15" s="159"/>
      <c r="P15" s="159"/>
      <c r="Q15" s="159"/>
      <c r="R15" s="160"/>
      <c r="S15" s="160"/>
      <c r="T15" s="160"/>
      <c r="U15" s="160"/>
      <c r="V15" s="160"/>
      <c r="W15" s="160"/>
      <c r="X15" s="160"/>
      <c r="Y15" s="160"/>
      <c r="Z15" s="150"/>
      <c r="AA15" s="150"/>
      <c r="AB15" s="150"/>
      <c r="AC15" s="150"/>
      <c r="AD15" s="150"/>
      <c r="AE15" s="150"/>
      <c r="AF15" s="150"/>
      <c r="AG15" s="150" t="s">
        <v>171</v>
      </c>
      <c r="AH15" s="150">
        <v>0</v>
      </c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3">
        <v>3</v>
      </c>
      <c r="B16" s="174" t="s">
        <v>1010</v>
      </c>
      <c r="C16" s="188" t="s">
        <v>1011</v>
      </c>
      <c r="D16" s="175" t="s">
        <v>223</v>
      </c>
      <c r="E16" s="176">
        <v>15.3</v>
      </c>
      <c r="F16" s="177"/>
      <c r="G16" s="178">
        <f>ROUND(E16*F16,2)</f>
        <v>0</v>
      </c>
      <c r="H16" s="161"/>
      <c r="I16" s="160">
        <f>ROUND(E16*H16,2)</f>
        <v>0</v>
      </c>
      <c r="J16" s="161"/>
      <c r="K16" s="160">
        <f>ROUND(E16*J16,2)</f>
        <v>0</v>
      </c>
      <c r="L16" s="160">
        <v>21</v>
      </c>
      <c r="M16" s="160">
        <f>G16*(1+L16/100)</f>
        <v>0</v>
      </c>
      <c r="N16" s="159">
        <v>0</v>
      </c>
      <c r="O16" s="159">
        <f>ROUND(E16*N16,2)</f>
        <v>0</v>
      </c>
      <c r="P16" s="159">
        <v>6.7000000000000002E-3</v>
      </c>
      <c r="Q16" s="159">
        <f>ROUND(E16*P16,2)</f>
        <v>0.1</v>
      </c>
      <c r="R16" s="160"/>
      <c r="S16" s="160" t="s">
        <v>148</v>
      </c>
      <c r="T16" s="160" t="s">
        <v>148</v>
      </c>
      <c r="U16" s="160">
        <v>0.24</v>
      </c>
      <c r="V16" s="160">
        <f>ROUND(E16*U16,2)</f>
        <v>3.67</v>
      </c>
      <c r="W16" s="160"/>
      <c r="X16" s="160" t="s">
        <v>209</v>
      </c>
      <c r="Y16" s="160" t="s">
        <v>151</v>
      </c>
      <c r="Z16" s="150"/>
      <c r="AA16" s="150"/>
      <c r="AB16" s="150"/>
      <c r="AC16" s="150"/>
      <c r="AD16" s="150"/>
      <c r="AE16" s="150"/>
      <c r="AF16" s="150"/>
      <c r="AG16" s="150" t="s">
        <v>214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ht="22.5" outlineLevel="2" x14ac:dyDescent="0.2">
      <c r="A17" s="157"/>
      <c r="B17" s="158"/>
      <c r="C17" s="189" t="s">
        <v>1012</v>
      </c>
      <c r="D17" s="162"/>
      <c r="E17" s="163">
        <v>4.5</v>
      </c>
      <c r="F17" s="160"/>
      <c r="G17" s="160"/>
      <c r="H17" s="160"/>
      <c r="I17" s="160"/>
      <c r="J17" s="160"/>
      <c r="K17" s="160"/>
      <c r="L17" s="160"/>
      <c r="M17" s="160"/>
      <c r="N17" s="159"/>
      <c r="O17" s="159"/>
      <c r="P17" s="159"/>
      <c r="Q17" s="159"/>
      <c r="R17" s="160"/>
      <c r="S17" s="160"/>
      <c r="T17" s="160"/>
      <c r="U17" s="160"/>
      <c r="V17" s="160"/>
      <c r="W17" s="160"/>
      <c r="X17" s="160"/>
      <c r="Y17" s="160"/>
      <c r="Z17" s="150"/>
      <c r="AA17" s="150"/>
      <c r="AB17" s="150"/>
      <c r="AC17" s="150"/>
      <c r="AD17" s="150"/>
      <c r="AE17" s="150"/>
      <c r="AF17" s="150"/>
      <c r="AG17" s="150" t="s">
        <v>171</v>
      </c>
      <c r="AH17" s="150">
        <v>0</v>
      </c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ht="22.5" outlineLevel="3" x14ac:dyDescent="0.2">
      <c r="A18" s="157"/>
      <c r="B18" s="158"/>
      <c r="C18" s="189" t="s">
        <v>1013</v>
      </c>
      <c r="D18" s="162"/>
      <c r="E18" s="163">
        <v>10.8</v>
      </c>
      <c r="F18" s="160"/>
      <c r="G18" s="160"/>
      <c r="H18" s="160"/>
      <c r="I18" s="160"/>
      <c r="J18" s="160"/>
      <c r="K18" s="160"/>
      <c r="L18" s="160"/>
      <c r="M18" s="160"/>
      <c r="N18" s="159"/>
      <c r="O18" s="159"/>
      <c r="P18" s="159"/>
      <c r="Q18" s="159"/>
      <c r="R18" s="160"/>
      <c r="S18" s="160"/>
      <c r="T18" s="160"/>
      <c r="U18" s="160"/>
      <c r="V18" s="160"/>
      <c r="W18" s="160"/>
      <c r="X18" s="160"/>
      <c r="Y18" s="160"/>
      <c r="Z18" s="150"/>
      <c r="AA18" s="150"/>
      <c r="AB18" s="150"/>
      <c r="AC18" s="150"/>
      <c r="AD18" s="150"/>
      <c r="AE18" s="150"/>
      <c r="AF18" s="150"/>
      <c r="AG18" s="150" t="s">
        <v>171</v>
      </c>
      <c r="AH18" s="150">
        <v>0</v>
      </c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3">
        <v>4</v>
      </c>
      <c r="B19" s="174" t="s">
        <v>1014</v>
      </c>
      <c r="C19" s="188" t="s">
        <v>1015</v>
      </c>
      <c r="D19" s="175" t="s">
        <v>223</v>
      </c>
      <c r="E19" s="176">
        <v>10.8</v>
      </c>
      <c r="F19" s="177"/>
      <c r="G19" s="178">
        <f>ROUND(E19*F19,2)</f>
        <v>0</v>
      </c>
      <c r="H19" s="161"/>
      <c r="I19" s="160">
        <f>ROUND(E19*H19,2)</f>
        <v>0</v>
      </c>
      <c r="J19" s="161"/>
      <c r="K19" s="160">
        <f>ROUND(E19*J19,2)</f>
        <v>0</v>
      </c>
      <c r="L19" s="160">
        <v>21</v>
      </c>
      <c r="M19" s="160">
        <f>G19*(1+L19/100)</f>
        <v>0</v>
      </c>
      <c r="N19" s="159">
        <v>0</v>
      </c>
      <c r="O19" s="159">
        <f>ROUND(E19*N19,2)</f>
        <v>0</v>
      </c>
      <c r="P19" s="159">
        <v>9.5899999999999996E-3</v>
      </c>
      <c r="Q19" s="159">
        <f>ROUND(E19*P19,2)</f>
        <v>0.1</v>
      </c>
      <c r="R19" s="160"/>
      <c r="S19" s="160" t="s">
        <v>148</v>
      </c>
      <c r="T19" s="160" t="s">
        <v>148</v>
      </c>
      <c r="U19" s="160">
        <v>0.26</v>
      </c>
      <c r="V19" s="160">
        <f>ROUND(E19*U19,2)</f>
        <v>2.81</v>
      </c>
      <c r="W19" s="160"/>
      <c r="X19" s="160" t="s">
        <v>209</v>
      </c>
      <c r="Y19" s="160" t="s">
        <v>151</v>
      </c>
      <c r="Z19" s="150"/>
      <c r="AA19" s="150"/>
      <c r="AB19" s="150"/>
      <c r="AC19" s="150"/>
      <c r="AD19" s="150"/>
      <c r="AE19" s="150"/>
      <c r="AF19" s="150"/>
      <c r="AG19" s="150" t="s">
        <v>214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ht="22.5" outlineLevel="2" x14ac:dyDescent="0.2">
      <c r="A20" s="157"/>
      <c r="B20" s="158"/>
      <c r="C20" s="189" t="s">
        <v>1016</v>
      </c>
      <c r="D20" s="162"/>
      <c r="E20" s="163">
        <v>10.8</v>
      </c>
      <c r="F20" s="160"/>
      <c r="G20" s="160"/>
      <c r="H20" s="160"/>
      <c r="I20" s="160"/>
      <c r="J20" s="160"/>
      <c r="K20" s="160"/>
      <c r="L20" s="160"/>
      <c r="M20" s="160"/>
      <c r="N20" s="159"/>
      <c r="O20" s="159"/>
      <c r="P20" s="159"/>
      <c r="Q20" s="159"/>
      <c r="R20" s="160"/>
      <c r="S20" s="160"/>
      <c r="T20" s="160"/>
      <c r="U20" s="160"/>
      <c r="V20" s="160"/>
      <c r="W20" s="160"/>
      <c r="X20" s="160"/>
      <c r="Y20" s="160"/>
      <c r="Z20" s="150"/>
      <c r="AA20" s="150"/>
      <c r="AB20" s="150"/>
      <c r="AC20" s="150"/>
      <c r="AD20" s="150"/>
      <c r="AE20" s="150"/>
      <c r="AF20" s="150"/>
      <c r="AG20" s="150" t="s">
        <v>171</v>
      </c>
      <c r="AH20" s="150">
        <v>0</v>
      </c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3">
        <v>5</v>
      </c>
      <c r="B21" s="174" t="s">
        <v>1017</v>
      </c>
      <c r="C21" s="188" t="s">
        <v>1018</v>
      </c>
      <c r="D21" s="175" t="s">
        <v>229</v>
      </c>
      <c r="E21" s="176">
        <v>12</v>
      </c>
      <c r="F21" s="177"/>
      <c r="G21" s="178">
        <f>ROUND(E21*F21,2)</f>
        <v>0</v>
      </c>
      <c r="H21" s="161"/>
      <c r="I21" s="160">
        <f>ROUND(E21*H21,2)</f>
        <v>0</v>
      </c>
      <c r="J21" s="161"/>
      <c r="K21" s="160">
        <f>ROUND(E21*J21,2)</f>
        <v>0</v>
      </c>
      <c r="L21" s="160">
        <v>21</v>
      </c>
      <c r="M21" s="160">
        <f>G21*(1+L21/100)</f>
        <v>0</v>
      </c>
      <c r="N21" s="159">
        <v>0</v>
      </c>
      <c r="O21" s="159">
        <f>ROUND(E21*N21,2)</f>
        <v>0</v>
      </c>
      <c r="P21" s="159">
        <v>1.23E-3</v>
      </c>
      <c r="Q21" s="159">
        <f>ROUND(E21*P21,2)</f>
        <v>0.01</v>
      </c>
      <c r="R21" s="160"/>
      <c r="S21" s="160" t="s">
        <v>148</v>
      </c>
      <c r="T21" s="160" t="s">
        <v>148</v>
      </c>
      <c r="U21" s="160">
        <v>7.1999999999999995E-2</v>
      </c>
      <c r="V21" s="160">
        <f>ROUND(E21*U21,2)</f>
        <v>0.86</v>
      </c>
      <c r="W21" s="160"/>
      <c r="X21" s="160" t="s">
        <v>209</v>
      </c>
      <c r="Y21" s="160" t="s">
        <v>151</v>
      </c>
      <c r="Z21" s="150"/>
      <c r="AA21" s="150"/>
      <c r="AB21" s="150"/>
      <c r="AC21" s="150"/>
      <c r="AD21" s="150"/>
      <c r="AE21" s="150"/>
      <c r="AF21" s="150"/>
      <c r="AG21" s="150" t="s">
        <v>214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2" x14ac:dyDescent="0.2">
      <c r="A22" s="157"/>
      <c r="B22" s="158"/>
      <c r="C22" s="189" t="s">
        <v>1019</v>
      </c>
      <c r="D22" s="162"/>
      <c r="E22" s="163">
        <v>12</v>
      </c>
      <c r="F22" s="160"/>
      <c r="G22" s="160"/>
      <c r="H22" s="160"/>
      <c r="I22" s="160"/>
      <c r="J22" s="160"/>
      <c r="K22" s="160"/>
      <c r="L22" s="160"/>
      <c r="M22" s="160"/>
      <c r="N22" s="159"/>
      <c r="O22" s="159"/>
      <c r="P22" s="159"/>
      <c r="Q22" s="159"/>
      <c r="R22" s="160"/>
      <c r="S22" s="160"/>
      <c r="T22" s="160"/>
      <c r="U22" s="160"/>
      <c r="V22" s="160"/>
      <c r="W22" s="160"/>
      <c r="X22" s="160"/>
      <c r="Y22" s="160"/>
      <c r="Z22" s="150"/>
      <c r="AA22" s="150"/>
      <c r="AB22" s="150"/>
      <c r="AC22" s="150"/>
      <c r="AD22" s="150"/>
      <c r="AE22" s="150"/>
      <c r="AF22" s="150"/>
      <c r="AG22" s="150" t="s">
        <v>171</v>
      </c>
      <c r="AH22" s="150">
        <v>0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3">
        <v>6</v>
      </c>
      <c r="B23" s="174" t="s">
        <v>1020</v>
      </c>
      <c r="C23" s="188" t="s">
        <v>1021</v>
      </c>
      <c r="D23" s="175" t="s">
        <v>229</v>
      </c>
      <c r="E23" s="176">
        <v>1</v>
      </c>
      <c r="F23" s="177"/>
      <c r="G23" s="178">
        <f>ROUND(E23*F23,2)</f>
        <v>0</v>
      </c>
      <c r="H23" s="161"/>
      <c r="I23" s="160">
        <f>ROUND(E23*H23,2)</f>
        <v>0</v>
      </c>
      <c r="J23" s="161"/>
      <c r="K23" s="160">
        <f>ROUND(E23*J23,2)</f>
        <v>0</v>
      </c>
      <c r="L23" s="160">
        <v>21</v>
      </c>
      <c r="M23" s="160">
        <f>G23*(1+L23/100)</f>
        <v>0</v>
      </c>
      <c r="N23" s="159">
        <v>0</v>
      </c>
      <c r="O23" s="159">
        <f>ROUND(E23*N23,2)</f>
        <v>0</v>
      </c>
      <c r="P23" s="159">
        <v>5.5999999999999999E-3</v>
      </c>
      <c r="Q23" s="159">
        <f>ROUND(E23*P23,2)</f>
        <v>0.01</v>
      </c>
      <c r="R23" s="160"/>
      <c r="S23" s="160" t="s">
        <v>148</v>
      </c>
      <c r="T23" s="160" t="s">
        <v>148</v>
      </c>
      <c r="U23" s="160">
        <v>7.1999999999999995E-2</v>
      </c>
      <c r="V23" s="160">
        <f>ROUND(E23*U23,2)</f>
        <v>7.0000000000000007E-2</v>
      </c>
      <c r="W23" s="160"/>
      <c r="X23" s="160" t="s">
        <v>209</v>
      </c>
      <c r="Y23" s="160" t="s">
        <v>151</v>
      </c>
      <c r="Z23" s="150"/>
      <c r="AA23" s="150"/>
      <c r="AB23" s="150"/>
      <c r="AC23" s="150"/>
      <c r="AD23" s="150"/>
      <c r="AE23" s="150"/>
      <c r="AF23" s="150"/>
      <c r="AG23" s="150" t="s">
        <v>214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2" x14ac:dyDescent="0.2">
      <c r="A24" s="157"/>
      <c r="B24" s="158"/>
      <c r="C24" s="189" t="s">
        <v>1022</v>
      </c>
      <c r="D24" s="162"/>
      <c r="E24" s="163">
        <v>1</v>
      </c>
      <c r="F24" s="160"/>
      <c r="G24" s="160"/>
      <c r="H24" s="160"/>
      <c r="I24" s="160"/>
      <c r="J24" s="160"/>
      <c r="K24" s="160"/>
      <c r="L24" s="160"/>
      <c r="M24" s="160"/>
      <c r="N24" s="159"/>
      <c r="O24" s="159"/>
      <c r="P24" s="159"/>
      <c r="Q24" s="159"/>
      <c r="R24" s="160"/>
      <c r="S24" s="160"/>
      <c r="T24" s="160"/>
      <c r="U24" s="160"/>
      <c r="V24" s="160"/>
      <c r="W24" s="160"/>
      <c r="X24" s="160"/>
      <c r="Y24" s="160"/>
      <c r="Z24" s="150"/>
      <c r="AA24" s="150"/>
      <c r="AB24" s="150"/>
      <c r="AC24" s="150"/>
      <c r="AD24" s="150"/>
      <c r="AE24" s="150"/>
      <c r="AF24" s="150"/>
      <c r="AG24" s="150" t="s">
        <v>171</v>
      </c>
      <c r="AH24" s="150">
        <v>0</v>
      </c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3">
        <v>7</v>
      </c>
      <c r="B25" s="174" t="s">
        <v>1023</v>
      </c>
      <c r="C25" s="188" t="s">
        <v>1024</v>
      </c>
      <c r="D25" s="175" t="s">
        <v>229</v>
      </c>
      <c r="E25" s="176">
        <v>1</v>
      </c>
      <c r="F25" s="177"/>
      <c r="G25" s="178">
        <f>ROUND(E25*F25,2)</f>
        <v>0</v>
      </c>
      <c r="H25" s="161"/>
      <c r="I25" s="160">
        <f>ROUND(E25*H25,2)</f>
        <v>0</v>
      </c>
      <c r="J25" s="161"/>
      <c r="K25" s="160">
        <f>ROUND(E25*J25,2)</f>
        <v>0</v>
      </c>
      <c r="L25" s="160">
        <v>21</v>
      </c>
      <c r="M25" s="160">
        <f>G25*(1+L25/100)</f>
        <v>0</v>
      </c>
      <c r="N25" s="159">
        <v>6.9999999999999994E-5</v>
      </c>
      <c r="O25" s="159">
        <f>ROUND(E25*N25,2)</f>
        <v>0</v>
      </c>
      <c r="P25" s="159">
        <v>4.4999999999999997E-3</v>
      </c>
      <c r="Q25" s="159">
        <f>ROUND(E25*P25,2)</f>
        <v>0</v>
      </c>
      <c r="R25" s="160"/>
      <c r="S25" s="160" t="s">
        <v>148</v>
      </c>
      <c r="T25" s="160" t="s">
        <v>148</v>
      </c>
      <c r="U25" s="160">
        <v>0.42</v>
      </c>
      <c r="V25" s="160">
        <f>ROUND(E25*U25,2)</f>
        <v>0.42</v>
      </c>
      <c r="W25" s="160"/>
      <c r="X25" s="160" t="s">
        <v>209</v>
      </c>
      <c r="Y25" s="160" t="s">
        <v>151</v>
      </c>
      <c r="Z25" s="150"/>
      <c r="AA25" s="150"/>
      <c r="AB25" s="150"/>
      <c r="AC25" s="150"/>
      <c r="AD25" s="150"/>
      <c r="AE25" s="150"/>
      <c r="AF25" s="150"/>
      <c r="AG25" s="150" t="s">
        <v>214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2" x14ac:dyDescent="0.2">
      <c r="A26" s="157"/>
      <c r="B26" s="158"/>
      <c r="C26" s="189" t="s">
        <v>1025</v>
      </c>
      <c r="D26" s="162"/>
      <c r="E26" s="163">
        <v>1</v>
      </c>
      <c r="F26" s="160"/>
      <c r="G26" s="160"/>
      <c r="H26" s="160"/>
      <c r="I26" s="160"/>
      <c r="J26" s="160"/>
      <c r="K26" s="160"/>
      <c r="L26" s="160"/>
      <c r="M26" s="160"/>
      <c r="N26" s="159"/>
      <c r="O26" s="159"/>
      <c r="P26" s="159"/>
      <c r="Q26" s="159"/>
      <c r="R26" s="160"/>
      <c r="S26" s="160"/>
      <c r="T26" s="160"/>
      <c r="U26" s="160"/>
      <c r="V26" s="160"/>
      <c r="W26" s="160"/>
      <c r="X26" s="160"/>
      <c r="Y26" s="160"/>
      <c r="Z26" s="150"/>
      <c r="AA26" s="150"/>
      <c r="AB26" s="150"/>
      <c r="AC26" s="150"/>
      <c r="AD26" s="150"/>
      <c r="AE26" s="150"/>
      <c r="AF26" s="150"/>
      <c r="AG26" s="150" t="s">
        <v>171</v>
      </c>
      <c r="AH26" s="150">
        <v>0</v>
      </c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73">
        <v>8</v>
      </c>
      <c r="B27" s="174" t="s">
        <v>1026</v>
      </c>
      <c r="C27" s="188" t="s">
        <v>1027</v>
      </c>
      <c r="D27" s="175" t="s">
        <v>298</v>
      </c>
      <c r="E27" s="176">
        <v>1</v>
      </c>
      <c r="F27" s="177"/>
      <c r="G27" s="178">
        <f>ROUND(E27*F27,2)</f>
        <v>0</v>
      </c>
      <c r="H27" s="161"/>
      <c r="I27" s="160">
        <f>ROUND(E27*H27,2)</f>
        <v>0</v>
      </c>
      <c r="J27" s="161"/>
      <c r="K27" s="160">
        <f>ROUND(E27*J27,2)</f>
        <v>0</v>
      </c>
      <c r="L27" s="160">
        <v>21</v>
      </c>
      <c r="M27" s="160">
        <f>G27*(1+L27/100)</f>
        <v>0</v>
      </c>
      <c r="N27" s="159">
        <v>0</v>
      </c>
      <c r="O27" s="159">
        <f>ROUND(E27*N27,2)</f>
        <v>0</v>
      </c>
      <c r="P27" s="159">
        <v>7.4999999999999997E-2</v>
      </c>
      <c r="Q27" s="159">
        <f>ROUND(E27*P27,2)</f>
        <v>0.08</v>
      </c>
      <c r="R27" s="160"/>
      <c r="S27" s="160" t="s">
        <v>148</v>
      </c>
      <c r="T27" s="160" t="s">
        <v>148</v>
      </c>
      <c r="U27" s="160">
        <v>0.55000000000000004</v>
      </c>
      <c r="V27" s="160">
        <f>ROUND(E27*U27,2)</f>
        <v>0.55000000000000004</v>
      </c>
      <c r="W27" s="160"/>
      <c r="X27" s="160" t="s">
        <v>209</v>
      </c>
      <c r="Y27" s="160" t="s">
        <v>151</v>
      </c>
      <c r="Z27" s="150"/>
      <c r="AA27" s="150"/>
      <c r="AB27" s="150"/>
      <c r="AC27" s="150"/>
      <c r="AD27" s="150"/>
      <c r="AE27" s="150"/>
      <c r="AF27" s="150"/>
      <c r="AG27" s="150" t="s">
        <v>214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2" x14ac:dyDescent="0.2">
      <c r="A28" s="157"/>
      <c r="B28" s="158"/>
      <c r="C28" s="189" t="s">
        <v>1028</v>
      </c>
      <c r="D28" s="162"/>
      <c r="E28" s="163">
        <v>1</v>
      </c>
      <c r="F28" s="160"/>
      <c r="G28" s="160"/>
      <c r="H28" s="160"/>
      <c r="I28" s="160"/>
      <c r="J28" s="160"/>
      <c r="K28" s="160"/>
      <c r="L28" s="160"/>
      <c r="M28" s="160"/>
      <c r="N28" s="159"/>
      <c r="O28" s="159"/>
      <c r="P28" s="159"/>
      <c r="Q28" s="159"/>
      <c r="R28" s="160"/>
      <c r="S28" s="160"/>
      <c r="T28" s="160"/>
      <c r="U28" s="160"/>
      <c r="V28" s="160"/>
      <c r="W28" s="160"/>
      <c r="X28" s="160"/>
      <c r="Y28" s="160"/>
      <c r="Z28" s="150"/>
      <c r="AA28" s="150"/>
      <c r="AB28" s="150"/>
      <c r="AC28" s="150"/>
      <c r="AD28" s="150"/>
      <c r="AE28" s="150"/>
      <c r="AF28" s="150"/>
      <c r="AG28" s="150" t="s">
        <v>171</v>
      </c>
      <c r="AH28" s="150">
        <v>0</v>
      </c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73">
        <v>9</v>
      </c>
      <c r="B29" s="174" t="s">
        <v>1029</v>
      </c>
      <c r="C29" s="188" t="s">
        <v>1030</v>
      </c>
      <c r="D29" s="175" t="s">
        <v>298</v>
      </c>
      <c r="E29" s="176">
        <v>1</v>
      </c>
      <c r="F29" s="177"/>
      <c r="G29" s="178">
        <f>ROUND(E29*F29,2)</f>
        <v>0</v>
      </c>
      <c r="H29" s="161"/>
      <c r="I29" s="160">
        <f>ROUND(E29*H29,2)</f>
        <v>0</v>
      </c>
      <c r="J29" s="161"/>
      <c r="K29" s="160">
        <f>ROUND(E29*J29,2)</f>
        <v>0</v>
      </c>
      <c r="L29" s="160">
        <v>21</v>
      </c>
      <c r="M29" s="160">
        <f>G29*(1+L29/100)</f>
        <v>0</v>
      </c>
      <c r="N29" s="159">
        <v>0</v>
      </c>
      <c r="O29" s="159">
        <f>ROUND(E29*N29,2)</f>
        <v>0</v>
      </c>
      <c r="P29" s="159">
        <v>1.874E-2</v>
      </c>
      <c r="Q29" s="159">
        <f>ROUND(E29*P29,2)</f>
        <v>0.02</v>
      </c>
      <c r="R29" s="160"/>
      <c r="S29" s="160" t="s">
        <v>148</v>
      </c>
      <c r="T29" s="160" t="s">
        <v>148</v>
      </c>
      <c r="U29" s="160">
        <v>0.54800000000000004</v>
      </c>
      <c r="V29" s="160">
        <f>ROUND(E29*U29,2)</f>
        <v>0.55000000000000004</v>
      </c>
      <c r="W29" s="160"/>
      <c r="X29" s="160" t="s">
        <v>209</v>
      </c>
      <c r="Y29" s="160" t="s">
        <v>151</v>
      </c>
      <c r="Z29" s="150"/>
      <c r="AA29" s="150"/>
      <c r="AB29" s="150"/>
      <c r="AC29" s="150"/>
      <c r="AD29" s="150"/>
      <c r="AE29" s="150"/>
      <c r="AF29" s="150"/>
      <c r="AG29" s="150" t="s">
        <v>214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2" x14ac:dyDescent="0.2">
      <c r="A30" s="157"/>
      <c r="B30" s="158"/>
      <c r="C30" s="189" t="s">
        <v>1031</v>
      </c>
      <c r="D30" s="162"/>
      <c r="E30" s="163">
        <v>1</v>
      </c>
      <c r="F30" s="160"/>
      <c r="G30" s="160"/>
      <c r="H30" s="160"/>
      <c r="I30" s="160"/>
      <c r="J30" s="160"/>
      <c r="K30" s="160"/>
      <c r="L30" s="160"/>
      <c r="M30" s="160"/>
      <c r="N30" s="159"/>
      <c r="O30" s="159"/>
      <c r="P30" s="159"/>
      <c r="Q30" s="159"/>
      <c r="R30" s="160"/>
      <c r="S30" s="160"/>
      <c r="T30" s="160"/>
      <c r="U30" s="160"/>
      <c r="V30" s="160"/>
      <c r="W30" s="160"/>
      <c r="X30" s="160"/>
      <c r="Y30" s="160"/>
      <c r="Z30" s="150"/>
      <c r="AA30" s="150"/>
      <c r="AB30" s="150"/>
      <c r="AC30" s="150"/>
      <c r="AD30" s="150"/>
      <c r="AE30" s="150"/>
      <c r="AF30" s="150"/>
      <c r="AG30" s="150" t="s">
        <v>171</v>
      </c>
      <c r="AH30" s="150">
        <v>0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3">
        <v>10</v>
      </c>
      <c r="B31" s="174" t="s">
        <v>1032</v>
      </c>
      <c r="C31" s="188" t="s">
        <v>1033</v>
      </c>
      <c r="D31" s="175" t="s">
        <v>298</v>
      </c>
      <c r="E31" s="176">
        <v>2</v>
      </c>
      <c r="F31" s="177"/>
      <c r="G31" s="178">
        <f>ROUND(E31*F31,2)</f>
        <v>0</v>
      </c>
      <c r="H31" s="161"/>
      <c r="I31" s="160">
        <f>ROUND(E31*H31,2)</f>
        <v>0</v>
      </c>
      <c r="J31" s="161"/>
      <c r="K31" s="160">
        <f>ROUND(E31*J31,2)</f>
        <v>0</v>
      </c>
      <c r="L31" s="160">
        <v>21</v>
      </c>
      <c r="M31" s="160">
        <f>G31*(1+L31/100)</f>
        <v>0</v>
      </c>
      <c r="N31" s="159">
        <v>0</v>
      </c>
      <c r="O31" s="159">
        <f>ROUND(E31*N31,2)</f>
        <v>0</v>
      </c>
      <c r="P31" s="159">
        <v>0.11700000000000001</v>
      </c>
      <c r="Q31" s="159">
        <f>ROUND(E31*P31,2)</f>
        <v>0.23</v>
      </c>
      <c r="R31" s="160"/>
      <c r="S31" s="160" t="s">
        <v>148</v>
      </c>
      <c r="T31" s="160" t="s">
        <v>148</v>
      </c>
      <c r="U31" s="160">
        <v>1.37</v>
      </c>
      <c r="V31" s="160">
        <f>ROUND(E31*U31,2)</f>
        <v>2.74</v>
      </c>
      <c r="W31" s="160"/>
      <c r="X31" s="160" t="s">
        <v>209</v>
      </c>
      <c r="Y31" s="160" t="s">
        <v>151</v>
      </c>
      <c r="Z31" s="150"/>
      <c r="AA31" s="150"/>
      <c r="AB31" s="150"/>
      <c r="AC31" s="150"/>
      <c r="AD31" s="150"/>
      <c r="AE31" s="150"/>
      <c r="AF31" s="150"/>
      <c r="AG31" s="150" t="s">
        <v>214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2" x14ac:dyDescent="0.2">
      <c r="A32" s="157"/>
      <c r="B32" s="158"/>
      <c r="C32" s="189" t="s">
        <v>1034</v>
      </c>
      <c r="D32" s="162"/>
      <c r="E32" s="163">
        <v>2</v>
      </c>
      <c r="F32" s="160"/>
      <c r="G32" s="160"/>
      <c r="H32" s="160"/>
      <c r="I32" s="160"/>
      <c r="J32" s="160"/>
      <c r="K32" s="160"/>
      <c r="L32" s="160"/>
      <c r="M32" s="160"/>
      <c r="N32" s="159"/>
      <c r="O32" s="159"/>
      <c r="P32" s="159"/>
      <c r="Q32" s="159"/>
      <c r="R32" s="160"/>
      <c r="S32" s="160"/>
      <c r="T32" s="160"/>
      <c r="U32" s="160"/>
      <c r="V32" s="160"/>
      <c r="W32" s="160"/>
      <c r="X32" s="160"/>
      <c r="Y32" s="160"/>
      <c r="Z32" s="150"/>
      <c r="AA32" s="150"/>
      <c r="AB32" s="150"/>
      <c r="AC32" s="150"/>
      <c r="AD32" s="150"/>
      <c r="AE32" s="150"/>
      <c r="AF32" s="150"/>
      <c r="AG32" s="150" t="s">
        <v>171</v>
      </c>
      <c r="AH32" s="150">
        <v>0</v>
      </c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3">
        <v>11</v>
      </c>
      <c r="B33" s="174" t="s">
        <v>1035</v>
      </c>
      <c r="C33" s="188" t="s">
        <v>1036</v>
      </c>
      <c r="D33" s="175" t="s">
        <v>298</v>
      </c>
      <c r="E33" s="176">
        <v>1</v>
      </c>
      <c r="F33" s="177"/>
      <c r="G33" s="178">
        <f>ROUND(E33*F33,2)</f>
        <v>0</v>
      </c>
      <c r="H33" s="161"/>
      <c r="I33" s="160">
        <f>ROUND(E33*H33,2)</f>
        <v>0</v>
      </c>
      <c r="J33" s="161"/>
      <c r="K33" s="160">
        <f>ROUND(E33*J33,2)</f>
        <v>0</v>
      </c>
      <c r="L33" s="160">
        <v>21</v>
      </c>
      <c r="M33" s="160">
        <f>G33*(1+L33/100)</f>
        <v>0</v>
      </c>
      <c r="N33" s="159">
        <v>0</v>
      </c>
      <c r="O33" s="159">
        <f>ROUND(E33*N33,2)</f>
        <v>0</v>
      </c>
      <c r="P33" s="159">
        <v>0.315</v>
      </c>
      <c r="Q33" s="159">
        <f>ROUND(E33*P33,2)</f>
        <v>0.32</v>
      </c>
      <c r="R33" s="160"/>
      <c r="S33" s="160" t="s">
        <v>148</v>
      </c>
      <c r="T33" s="160" t="s">
        <v>148</v>
      </c>
      <c r="U33" s="160">
        <v>1.7210000000000001</v>
      </c>
      <c r="V33" s="160">
        <f>ROUND(E33*U33,2)</f>
        <v>1.72</v>
      </c>
      <c r="W33" s="160"/>
      <c r="X33" s="160" t="s">
        <v>209</v>
      </c>
      <c r="Y33" s="160" t="s">
        <v>151</v>
      </c>
      <c r="Z33" s="150"/>
      <c r="AA33" s="150"/>
      <c r="AB33" s="150"/>
      <c r="AC33" s="150"/>
      <c r="AD33" s="150"/>
      <c r="AE33" s="150"/>
      <c r="AF33" s="150"/>
      <c r="AG33" s="150" t="s">
        <v>214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2" x14ac:dyDescent="0.2">
      <c r="A34" s="157"/>
      <c r="B34" s="158"/>
      <c r="C34" s="189" t="s">
        <v>1037</v>
      </c>
      <c r="D34" s="162"/>
      <c r="E34" s="163">
        <v>1</v>
      </c>
      <c r="F34" s="160"/>
      <c r="G34" s="160"/>
      <c r="H34" s="160"/>
      <c r="I34" s="160"/>
      <c r="J34" s="160"/>
      <c r="K34" s="160"/>
      <c r="L34" s="160"/>
      <c r="M34" s="160"/>
      <c r="N34" s="159"/>
      <c r="O34" s="159"/>
      <c r="P34" s="159"/>
      <c r="Q34" s="159"/>
      <c r="R34" s="160"/>
      <c r="S34" s="160"/>
      <c r="T34" s="160"/>
      <c r="U34" s="160"/>
      <c r="V34" s="160"/>
      <c r="W34" s="160"/>
      <c r="X34" s="160"/>
      <c r="Y34" s="160"/>
      <c r="Z34" s="150"/>
      <c r="AA34" s="150"/>
      <c r="AB34" s="150"/>
      <c r="AC34" s="150"/>
      <c r="AD34" s="150"/>
      <c r="AE34" s="150"/>
      <c r="AF34" s="150"/>
      <c r="AG34" s="150" t="s">
        <v>171</v>
      </c>
      <c r="AH34" s="150">
        <v>0</v>
      </c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3">
        <v>12</v>
      </c>
      <c r="B35" s="174" t="s">
        <v>1038</v>
      </c>
      <c r="C35" s="188" t="s">
        <v>1039</v>
      </c>
      <c r="D35" s="175" t="s">
        <v>229</v>
      </c>
      <c r="E35" s="176">
        <v>1</v>
      </c>
      <c r="F35" s="177"/>
      <c r="G35" s="178">
        <f>ROUND(E35*F35,2)</f>
        <v>0</v>
      </c>
      <c r="H35" s="161"/>
      <c r="I35" s="160">
        <f>ROUND(E35*H35,2)</f>
        <v>0</v>
      </c>
      <c r="J35" s="161"/>
      <c r="K35" s="160">
        <f>ROUND(E35*J35,2)</f>
        <v>0</v>
      </c>
      <c r="L35" s="160">
        <v>21</v>
      </c>
      <c r="M35" s="160">
        <f>G35*(1+L35/100)</f>
        <v>0</v>
      </c>
      <c r="N35" s="159">
        <v>0</v>
      </c>
      <c r="O35" s="159">
        <f>ROUND(E35*N35,2)</f>
        <v>0</v>
      </c>
      <c r="P35" s="159">
        <v>0</v>
      </c>
      <c r="Q35" s="159">
        <f>ROUND(E35*P35,2)</f>
        <v>0</v>
      </c>
      <c r="R35" s="160"/>
      <c r="S35" s="160" t="s">
        <v>148</v>
      </c>
      <c r="T35" s="160" t="s">
        <v>148</v>
      </c>
      <c r="U35" s="160">
        <v>3.57</v>
      </c>
      <c r="V35" s="160">
        <f>ROUND(E35*U35,2)</f>
        <v>3.57</v>
      </c>
      <c r="W35" s="160"/>
      <c r="X35" s="160" t="s">
        <v>209</v>
      </c>
      <c r="Y35" s="160" t="s">
        <v>151</v>
      </c>
      <c r="Z35" s="150"/>
      <c r="AA35" s="150"/>
      <c r="AB35" s="150"/>
      <c r="AC35" s="150"/>
      <c r="AD35" s="150"/>
      <c r="AE35" s="150"/>
      <c r="AF35" s="150"/>
      <c r="AG35" s="150" t="s">
        <v>214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2" x14ac:dyDescent="0.2">
      <c r="A36" s="157"/>
      <c r="B36" s="158"/>
      <c r="C36" s="189" t="s">
        <v>1040</v>
      </c>
      <c r="D36" s="162"/>
      <c r="E36" s="163">
        <v>1</v>
      </c>
      <c r="F36" s="160"/>
      <c r="G36" s="160"/>
      <c r="H36" s="160"/>
      <c r="I36" s="160"/>
      <c r="J36" s="160"/>
      <c r="K36" s="160"/>
      <c r="L36" s="160"/>
      <c r="M36" s="160"/>
      <c r="N36" s="159"/>
      <c r="O36" s="159"/>
      <c r="P36" s="159"/>
      <c r="Q36" s="159"/>
      <c r="R36" s="160"/>
      <c r="S36" s="160"/>
      <c r="T36" s="160"/>
      <c r="U36" s="160"/>
      <c r="V36" s="160"/>
      <c r="W36" s="160"/>
      <c r="X36" s="160"/>
      <c r="Y36" s="160"/>
      <c r="Z36" s="150"/>
      <c r="AA36" s="150"/>
      <c r="AB36" s="150"/>
      <c r="AC36" s="150"/>
      <c r="AD36" s="150"/>
      <c r="AE36" s="150"/>
      <c r="AF36" s="150"/>
      <c r="AG36" s="150" t="s">
        <v>171</v>
      </c>
      <c r="AH36" s="150">
        <v>0</v>
      </c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73">
        <v>13</v>
      </c>
      <c r="B37" s="174" t="s">
        <v>1041</v>
      </c>
      <c r="C37" s="188" t="s">
        <v>1042</v>
      </c>
      <c r="D37" s="175" t="s">
        <v>229</v>
      </c>
      <c r="E37" s="176">
        <v>1</v>
      </c>
      <c r="F37" s="177"/>
      <c r="G37" s="178">
        <f>ROUND(E37*F37,2)</f>
        <v>0</v>
      </c>
      <c r="H37" s="161"/>
      <c r="I37" s="160">
        <f>ROUND(E37*H37,2)</f>
        <v>0</v>
      </c>
      <c r="J37" s="161"/>
      <c r="K37" s="160">
        <f>ROUND(E37*J37,2)</f>
        <v>0</v>
      </c>
      <c r="L37" s="160">
        <v>21</v>
      </c>
      <c r="M37" s="160">
        <f>G37*(1+L37/100)</f>
        <v>0</v>
      </c>
      <c r="N37" s="159">
        <v>8.8299999999999993E-3</v>
      </c>
      <c r="O37" s="159">
        <f>ROUND(E37*N37,2)</f>
        <v>0.01</v>
      </c>
      <c r="P37" s="159">
        <v>0</v>
      </c>
      <c r="Q37" s="159">
        <f>ROUND(E37*P37,2)</f>
        <v>0</v>
      </c>
      <c r="R37" s="160"/>
      <c r="S37" s="160" t="s">
        <v>148</v>
      </c>
      <c r="T37" s="160" t="s">
        <v>148</v>
      </c>
      <c r="U37" s="160">
        <v>3.45</v>
      </c>
      <c r="V37" s="160">
        <f>ROUND(E37*U37,2)</f>
        <v>3.45</v>
      </c>
      <c r="W37" s="160"/>
      <c r="X37" s="160" t="s">
        <v>209</v>
      </c>
      <c r="Y37" s="160" t="s">
        <v>151</v>
      </c>
      <c r="Z37" s="150"/>
      <c r="AA37" s="150"/>
      <c r="AB37" s="150"/>
      <c r="AC37" s="150"/>
      <c r="AD37" s="150"/>
      <c r="AE37" s="150"/>
      <c r="AF37" s="150"/>
      <c r="AG37" s="150" t="s">
        <v>214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2" x14ac:dyDescent="0.2">
      <c r="A38" s="157"/>
      <c r="B38" s="158"/>
      <c r="C38" s="189" t="s">
        <v>1040</v>
      </c>
      <c r="D38" s="162"/>
      <c r="E38" s="163">
        <v>1</v>
      </c>
      <c r="F38" s="160"/>
      <c r="G38" s="160"/>
      <c r="H38" s="160"/>
      <c r="I38" s="160"/>
      <c r="J38" s="160"/>
      <c r="K38" s="160"/>
      <c r="L38" s="160"/>
      <c r="M38" s="160"/>
      <c r="N38" s="159"/>
      <c r="O38" s="159"/>
      <c r="P38" s="159"/>
      <c r="Q38" s="159"/>
      <c r="R38" s="160"/>
      <c r="S38" s="160"/>
      <c r="T38" s="160"/>
      <c r="U38" s="160"/>
      <c r="V38" s="160"/>
      <c r="W38" s="160"/>
      <c r="X38" s="160"/>
      <c r="Y38" s="160"/>
      <c r="Z38" s="150"/>
      <c r="AA38" s="150"/>
      <c r="AB38" s="150"/>
      <c r="AC38" s="150"/>
      <c r="AD38" s="150"/>
      <c r="AE38" s="150"/>
      <c r="AF38" s="150"/>
      <c r="AG38" s="150" t="s">
        <v>171</v>
      </c>
      <c r="AH38" s="150">
        <v>0</v>
      </c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73">
        <v>14</v>
      </c>
      <c r="B39" s="174" t="s">
        <v>1043</v>
      </c>
      <c r="C39" s="188" t="s">
        <v>1044</v>
      </c>
      <c r="D39" s="175" t="s">
        <v>288</v>
      </c>
      <c r="E39" s="176">
        <v>127</v>
      </c>
      <c r="F39" s="177"/>
      <c r="G39" s="178">
        <f>ROUND(E39*F39,2)</f>
        <v>0</v>
      </c>
      <c r="H39" s="161"/>
      <c r="I39" s="160">
        <f>ROUND(E39*H39,2)</f>
        <v>0</v>
      </c>
      <c r="J39" s="161"/>
      <c r="K39" s="160">
        <f>ROUND(E39*J39,2)</f>
        <v>0</v>
      </c>
      <c r="L39" s="160">
        <v>21</v>
      </c>
      <c r="M39" s="160">
        <f>G39*(1+L39/100)</f>
        <v>0</v>
      </c>
      <c r="N39" s="159">
        <v>5.0000000000000002E-5</v>
      </c>
      <c r="O39" s="159">
        <f>ROUND(E39*N39,2)</f>
        <v>0.01</v>
      </c>
      <c r="P39" s="159">
        <v>1E-3</v>
      </c>
      <c r="Q39" s="159">
        <f>ROUND(E39*P39,2)</f>
        <v>0.13</v>
      </c>
      <c r="R39" s="160"/>
      <c r="S39" s="160" t="s">
        <v>148</v>
      </c>
      <c r="T39" s="160" t="s">
        <v>148</v>
      </c>
      <c r="U39" s="160">
        <v>0.04</v>
      </c>
      <c r="V39" s="160">
        <f>ROUND(E39*U39,2)</f>
        <v>5.08</v>
      </c>
      <c r="W39" s="160"/>
      <c r="X39" s="160" t="s">
        <v>209</v>
      </c>
      <c r="Y39" s="160" t="s">
        <v>151</v>
      </c>
      <c r="Z39" s="150"/>
      <c r="AA39" s="150"/>
      <c r="AB39" s="150"/>
      <c r="AC39" s="150"/>
      <c r="AD39" s="150"/>
      <c r="AE39" s="150"/>
      <c r="AF39" s="150"/>
      <c r="AG39" s="150" t="s">
        <v>214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ht="22.5" outlineLevel="2" x14ac:dyDescent="0.2">
      <c r="A40" s="157"/>
      <c r="B40" s="158"/>
      <c r="C40" s="189" t="s">
        <v>1045</v>
      </c>
      <c r="D40" s="162"/>
      <c r="E40" s="163">
        <v>127</v>
      </c>
      <c r="F40" s="160"/>
      <c r="G40" s="160"/>
      <c r="H40" s="160"/>
      <c r="I40" s="160"/>
      <c r="J40" s="160"/>
      <c r="K40" s="160"/>
      <c r="L40" s="160"/>
      <c r="M40" s="160"/>
      <c r="N40" s="159"/>
      <c r="O40" s="159"/>
      <c r="P40" s="159"/>
      <c r="Q40" s="159"/>
      <c r="R40" s="160"/>
      <c r="S40" s="160"/>
      <c r="T40" s="160"/>
      <c r="U40" s="160"/>
      <c r="V40" s="160"/>
      <c r="W40" s="160"/>
      <c r="X40" s="160"/>
      <c r="Y40" s="160"/>
      <c r="Z40" s="150"/>
      <c r="AA40" s="150"/>
      <c r="AB40" s="150"/>
      <c r="AC40" s="150"/>
      <c r="AD40" s="150"/>
      <c r="AE40" s="150"/>
      <c r="AF40" s="150"/>
      <c r="AG40" s="150" t="s">
        <v>171</v>
      </c>
      <c r="AH40" s="150">
        <v>0</v>
      </c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ht="22.5" outlineLevel="1" x14ac:dyDescent="0.2">
      <c r="A41" s="173">
        <v>15</v>
      </c>
      <c r="B41" s="174" t="s">
        <v>1046</v>
      </c>
      <c r="C41" s="188" t="s">
        <v>1047</v>
      </c>
      <c r="D41" s="175" t="s">
        <v>229</v>
      </c>
      <c r="E41" s="176">
        <v>8</v>
      </c>
      <c r="F41" s="177"/>
      <c r="G41" s="178">
        <f>ROUND(E41*F41,2)</f>
        <v>0</v>
      </c>
      <c r="H41" s="161"/>
      <c r="I41" s="160">
        <f>ROUND(E41*H41,2)</f>
        <v>0</v>
      </c>
      <c r="J41" s="161"/>
      <c r="K41" s="160">
        <f>ROUND(E41*J41,2)</f>
        <v>0</v>
      </c>
      <c r="L41" s="160">
        <v>21</v>
      </c>
      <c r="M41" s="160">
        <f>G41*(1+L41/100)</f>
        <v>0</v>
      </c>
      <c r="N41" s="159">
        <v>0</v>
      </c>
      <c r="O41" s="159">
        <f>ROUND(E41*N41,2)</f>
        <v>0</v>
      </c>
      <c r="P41" s="159">
        <v>2.826E-2</v>
      </c>
      <c r="Q41" s="159">
        <f>ROUND(E41*P41,2)</f>
        <v>0.23</v>
      </c>
      <c r="R41" s="160"/>
      <c r="S41" s="160" t="s">
        <v>148</v>
      </c>
      <c r="T41" s="160" t="s">
        <v>148</v>
      </c>
      <c r="U41" s="160">
        <v>0.43</v>
      </c>
      <c r="V41" s="160">
        <f>ROUND(E41*U41,2)</f>
        <v>3.44</v>
      </c>
      <c r="W41" s="160"/>
      <c r="X41" s="160" t="s">
        <v>209</v>
      </c>
      <c r="Y41" s="160" t="s">
        <v>151</v>
      </c>
      <c r="Z41" s="150"/>
      <c r="AA41" s="150"/>
      <c r="AB41" s="150"/>
      <c r="AC41" s="150"/>
      <c r="AD41" s="150"/>
      <c r="AE41" s="150"/>
      <c r="AF41" s="150"/>
      <c r="AG41" s="150" t="s">
        <v>214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2" x14ac:dyDescent="0.2">
      <c r="A42" s="157"/>
      <c r="B42" s="158"/>
      <c r="C42" s="189" t="s">
        <v>1048</v>
      </c>
      <c r="D42" s="162"/>
      <c r="E42" s="163">
        <v>8</v>
      </c>
      <c r="F42" s="160"/>
      <c r="G42" s="160"/>
      <c r="H42" s="160"/>
      <c r="I42" s="160"/>
      <c r="J42" s="160"/>
      <c r="K42" s="160"/>
      <c r="L42" s="160"/>
      <c r="M42" s="160"/>
      <c r="N42" s="159"/>
      <c r="O42" s="159"/>
      <c r="P42" s="159"/>
      <c r="Q42" s="159"/>
      <c r="R42" s="160"/>
      <c r="S42" s="160"/>
      <c r="T42" s="160"/>
      <c r="U42" s="160"/>
      <c r="V42" s="160"/>
      <c r="W42" s="160"/>
      <c r="X42" s="160"/>
      <c r="Y42" s="160"/>
      <c r="Z42" s="150"/>
      <c r="AA42" s="150"/>
      <c r="AB42" s="150"/>
      <c r="AC42" s="150"/>
      <c r="AD42" s="150"/>
      <c r="AE42" s="150"/>
      <c r="AF42" s="150"/>
      <c r="AG42" s="150" t="s">
        <v>171</v>
      </c>
      <c r="AH42" s="150">
        <v>0</v>
      </c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73">
        <v>16</v>
      </c>
      <c r="B43" s="174" t="s">
        <v>341</v>
      </c>
      <c r="C43" s="188" t="s">
        <v>342</v>
      </c>
      <c r="D43" s="175" t="s">
        <v>229</v>
      </c>
      <c r="E43" s="176">
        <v>1</v>
      </c>
      <c r="F43" s="177"/>
      <c r="G43" s="178">
        <f>ROUND(E43*F43,2)</f>
        <v>0</v>
      </c>
      <c r="H43" s="161"/>
      <c r="I43" s="160">
        <f>ROUND(E43*H43,2)</f>
        <v>0</v>
      </c>
      <c r="J43" s="161"/>
      <c r="K43" s="160">
        <f>ROUND(E43*J43,2)</f>
        <v>0</v>
      </c>
      <c r="L43" s="160">
        <v>21</v>
      </c>
      <c r="M43" s="160">
        <f>G43*(1+L43/100)</f>
        <v>0</v>
      </c>
      <c r="N43" s="159">
        <v>0</v>
      </c>
      <c r="O43" s="159">
        <f>ROUND(E43*N43,2)</f>
        <v>0</v>
      </c>
      <c r="P43" s="159">
        <v>0</v>
      </c>
      <c r="Q43" s="159">
        <f>ROUND(E43*P43,2)</f>
        <v>0</v>
      </c>
      <c r="R43" s="160"/>
      <c r="S43" s="160" t="s">
        <v>148</v>
      </c>
      <c r="T43" s="160" t="s">
        <v>148</v>
      </c>
      <c r="U43" s="160">
        <v>0.98</v>
      </c>
      <c r="V43" s="160">
        <f>ROUND(E43*U43,2)</f>
        <v>0.98</v>
      </c>
      <c r="W43" s="160"/>
      <c r="X43" s="160" t="s">
        <v>209</v>
      </c>
      <c r="Y43" s="160" t="s">
        <v>151</v>
      </c>
      <c r="Z43" s="150"/>
      <c r="AA43" s="150"/>
      <c r="AB43" s="150"/>
      <c r="AC43" s="150"/>
      <c r="AD43" s="150"/>
      <c r="AE43" s="150"/>
      <c r="AF43" s="150"/>
      <c r="AG43" s="150" t="s">
        <v>214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2" x14ac:dyDescent="0.2">
      <c r="A44" s="157"/>
      <c r="B44" s="158"/>
      <c r="C44" s="189" t="s">
        <v>1049</v>
      </c>
      <c r="D44" s="162"/>
      <c r="E44" s="163">
        <v>1</v>
      </c>
      <c r="F44" s="160"/>
      <c r="G44" s="160"/>
      <c r="H44" s="160"/>
      <c r="I44" s="160"/>
      <c r="J44" s="160"/>
      <c r="K44" s="160"/>
      <c r="L44" s="160"/>
      <c r="M44" s="160"/>
      <c r="N44" s="159"/>
      <c r="O44" s="159"/>
      <c r="P44" s="159"/>
      <c r="Q44" s="159"/>
      <c r="R44" s="160"/>
      <c r="S44" s="160"/>
      <c r="T44" s="160"/>
      <c r="U44" s="160"/>
      <c r="V44" s="160"/>
      <c r="W44" s="160"/>
      <c r="X44" s="160"/>
      <c r="Y44" s="160"/>
      <c r="Z44" s="150"/>
      <c r="AA44" s="150"/>
      <c r="AB44" s="150"/>
      <c r="AC44" s="150"/>
      <c r="AD44" s="150"/>
      <c r="AE44" s="150"/>
      <c r="AF44" s="150"/>
      <c r="AG44" s="150" t="s">
        <v>171</v>
      </c>
      <c r="AH44" s="150">
        <v>0</v>
      </c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ht="22.5" outlineLevel="1" x14ac:dyDescent="0.2">
      <c r="A45" s="173">
        <v>17</v>
      </c>
      <c r="B45" s="174" t="s">
        <v>1050</v>
      </c>
      <c r="C45" s="188" t="s">
        <v>1051</v>
      </c>
      <c r="D45" s="175" t="s">
        <v>223</v>
      </c>
      <c r="E45" s="176">
        <v>50.9</v>
      </c>
      <c r="F45" s="177"/>
      <c r="G45" s="178">
        <f>ROUND(E45*F45,2)</f>
        <v>0</v>
      </c>
      <c r="H45" s="161"/>
      <c r="I45" s="160">
        <f>ROUND(E45*H45,2)</f>
        <v>0</v>
      </c>
      <c r="J45" s="161"/>
      <c r="K45" s="160">
        <f>ROUND(E45*J45,2)</f>
        <v>0</v>
      </c>
      <c r="L45" s="160">
        <v>21</v>
      </c>
      <c r="M45" s="160">
        <f>G45*(1+L45/100)</f>
        <v>0</v>
      </c>
      <c r="N45" s="159">
        <v>3.8999999999999999E-4</v>
      </c>
      <c r="O45" s="159">
        <f>ROUND(E45*N45,2)</f>
        <v>0.02</v>
      </c>
      <c r="P45" s="159">
        <v>3.4199999999999999E-3</v>
      </c>
      <c r="Q45" s="159">
        <f>ROUND(E45*P45,2)</f>
        <v>0.17</v>
      </c>
      <c r="R45" s="160"/>
      <c r="S45" s="160" t="s">
        <v>148</v>
      </c>
      <c r="T45" s="160" t="s">
        <v>148</v>
      </c>
      <c r="U45" s="160">
        <v>0.04</v>
      </c>
      <c r="V45" s="160">
        <f>ROUND(E45*U45,2)</f>
        <v>2.04</v>
      </c>
      <c r="W45" s="160"/>
      <c r="X45" s="160" t="s">
        <v>209</v>
      </c>
      <c r="Y45" s="160" t="s">
        <v>151</v>
      </c>
      <c r="Z45" s="150"/>
      <c r="AA45" s="150"/>
      <c r="AB45" s="150"/>
      <c r="AC45" s="150"/>
      <c r="AD45" s="150"/>
      <c r="AE45" s="150"/>
      <c r="AF45" s="150"/>
      <c r="AG45" s="150" t="s">
        <v>214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2" x14ac:dyDescent="0.2">
      <c r="A46" s="157"/>
      <c r="B46" s="158"/>
      <c r="C46" s="189" t="s">
        <v>1052</v>
      </c>
      <c r="D46" s="162"/>
      <c r="E46" s="163">
        <v>8.5</v>
      </c>
      <c r="F46" s="160"/>
      <c r="G46" s="160"/>
      <c r="H46" s="160"/>
      <c r="I46" s="160"/>
      <c r="J46" s="160"/>
      <c r="K46" s="160"/>
      <c r="L46" s="160"/>
      <c r="M46" s="160"/>
      <c r="N46" s="159"/>
      <c r="O46" s="159"/>
      <c r="P46" s="159"/>
      <c r="Q46" s="159"/>
      <c r="R46" s="160"/>
      <c r="S46" s="160"/>
      <c r="T46" s="160"/>
      <c r="U46" s="160"/>
      <c r="V46" s="160"/>
      <c r="W46" s="160"/>
      <c r="X46" s="160"/>
      <c r="Y46" s="160"/>
      <c r="Z46" s="150"/>
      <c r="AA46" s="150"/>
      <c r="AB46" s="150"/>
      <c r="AC46" s="150"/>
      <c r="AD46" s="150"/>
      <c r="AE46" s="150"/>
      <c r="AF46" s="150"/>
      <c r="AG46" s="150" t="s">
        <v>171</v>
      </c>
      <c r="AH46" s="150">
        <v>0</v>
      </c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3" x14ac:dyDescent="0.2">
      <c r="A47" s="157"/>
      <c r="B47" s="158"/>
      <c r="C47" s="189" t="s">
        <v>1053</v>
      </c>
      <c r="D47" s="162"/>
      <c r="E47" s="163">
        <v>10.8</v>
      </c>
      <c r="F47" s="160"/>
      <c r="G47" s="160"/>
      <c r="H47" s="160"/>
      <c r="I47" s="160"/>
      <c r="J47" s="160"/>
      <c r="K47" s="160"/>
      <c r="L47" s="160"/>
      <c r="M47" s="160"/>
      <c r="N47" s="159"/>
      <c r="O47" s="159"/>
      <c r="P47" s="159"/>
      <c r="Q47" s="159"/>
      <c r="R47" s="160"/>
      <c r="S47" s="160"/>
      <c r="T47" s="160"/>
      <c r="U47" s="160"/>
      <c r="V47" s="160"/>
      <c r="W47" s="160"/>
      <c r="X47" s="160"/>
      <c r="Y47" s="160"/>
      <c r="Z47" s="150"/>
      <c r="AA47" s="150"/>
      <c r="AB47" s="150"/>
      <c r="AC47" s="150"/>
      <c r="AD47" s="150"/>
      <c r="AE47" s="150"/>
      <c r="AF47" s="150"/>
      <c r="AG47" s="150" t="s">
        <v>171</v>
      </c>
      <c r="AH47" s="150">
        <v>0</v>
      </c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3" x14ac:dyDescent="0.2">
      <c r="A48" s="157"/>
      <c r="B48" s="158"/>
      <c r="C48" s="189" t="s">
        <v>1054</v>
      </c>
      <c r="D48" s="162"/>
      <c r="E48" s="163">
        <v>31.6</v>
      </c>
      <c r="F48" s="160"/>
      <c r="G48" s="160"/>
      <c r="H48" s="160"/>
      <c r="I48" s="160"/>
      <c r="J48" s="160"/>
      <c r="K48" s="160"/>
      <c r="L48" s="160"/>
      <c r="M48" s="160"/>
      <c r="N48" s="159"/>
      <c r="O48" s="159"/>
      <c r="P48" s="159"/>
      <c r="Q48" s="159"/>
      <c r="R48" s="160"/>
      <c r="S48" s="160"/>
      <c r="T48" s="160"/>
      <c r="U48" s="160"/>
      <c r="V48" s="160"/>
      <c r="W48" s="160"/>
      <c r="X48" s="160"/>
      <c r="Y48" s="160"/>
      <c r="Z48" s="150"/>
      <c r="AA48" s="150"/>
      <c r="AB48" s="150"/>
      <c r="AC48" s="150"/>
      <c r="AD48" s="150"/>
      <c r="AE48" s="150"/>
      <c r="AF48" s="150"/>
      <c r="AG48" s="150" t="s">
        <v>171</v>
      </c>
      <c r="AH48" s="150">
        <v>0</v>
      </c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ht="22.5" outlineLevel="1" x14ac:dyDescent="0.2">
      <c r="A49" s="173">
        <v>18</v>
      </c>
      <c r="B49" s="174" t="s">
        <v>1055</v>
      </c>
      <c r="C49" s="188" t="s">
        <v>1056</v>
      </c>
      <c r="D49" s="175" t="s">
        <v>223</v>
      </c>
      <c r="E49" s="176">
        <v>4.5</v>
      </c>
      <c r="F49" s="177"/>
      <c r="G49" s="178">
        <f>ROUND(E49*F49,2)</f>
        <v>0</v>
      </c>
      <c r="H49" s="161"/>
      <c r="I49" s="160">
        <f>ROUND(E49*H49,2)</f>
        <v>0</v>
      </c>
      <c r="J49" s="161"/>
      <c r="K49" s="160">
        <f>ROUND(E49*J49,2)</f>
        <v>0</v>
      </c>
      <c r="L49" s="160">
        <v>21</v>
      </c>
      <c r="M49" s="160">
        <f>G49*(1+L49/100)</f>
        <v>0</v>
      </c>
      <c r="N49" s="159">
        <v>5.5000000000000003E-4</v>
      </c>
      <c r="O49" s="159">
        <f>ROUND(E49*N49,2)</f>
        <v>0</v>
      </c>
      <c r="P49" s="159">
        <v>1.6480000000000002E-2</v>
      </c>
      <c r="Q49" s="159">
        <f>ROUND(E49*P49,2)</f>
        <v>7.0000000000000007E-2</v>
      </c>
      <c r="R49" s="160"/>
      <c r="S49" s="160" t="s">
        <v>148</v>
      </c>
      <c r="T49" s="160" t="s">
        <v>148</v>
      </c>
      <c r="U49" s="160">
        <v>7.0000000000000007E-2</v>
      </c>
      <c r="V49" s="160">
        <f>ROUND(E49*U49,2)</f>
        <v>0.32</v>
      </c>
      <c r="W49" s="160"/>
      <c r="X49" s="160" t="s">
        <v>209</v>
      </c>
      <c r="Y49" s="160" t="s">
        <v>151</v>
      </c>
      <c r="Z49" s="150"/>
      <c r="AA49" s="150"/>
      <c r="AB49" s="150"/>
      <c r="AC49" s="150"/>
      <c r="AD49" s="150"/>
      <c r="AE49" s="150"/>
      <c r="AF49" s="150"/>
      <c r="AG49" s="150" t="s">
        <v>214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2" x14ac:dyDescent="0.2">
      <c r="A50" s="157"/>
      <c r="B50" s="158"/>
      <c r="C50" s="189" t="s">
        <v>1057</v>
      </c>
      <c r="D50" s="162"/>
      <c r="E50" s="163">
        <v>4.5</v>
      </c>
      <c r="F50" s="160"/>
      <c r="G50" s="160"/>
      <c r="H50" s="160"/>
      <c r="I50" s="160"/>
      <c r="J50" s="160"/>
      <c r="K50" s="160"/>
      <c r="L50" s="160"/>
      <c r="M50" s="160"/>
      <c r="N50" s="159"/>
      <c r="O50" s="159"/>
      <c r="P50" s="159"/>
      <c r="Q50" s="159"/>
      <c r="R50" s="160"/>
      <c r="S50" s="160"/>
      <c r="T50" s="160"/>
      <c r="U50" s="160"/>
      <c r="V50" s="160"/>
      <c r="W50" s="160"/>
      <c r="X50" s="160"/>
      <c r="Y50" s="160"/>
      <c r="Z50" s="150"/>
      <c r="AA50" s="150"/>
      <c r="AB50" s="150"/>
      <c r="AC50" s="150"/>
      <c r="AD50" s="150"/>
      <c r="AE50" s="150"/>
      <c r="AF50" s="150"/>
      <c r="AG50" s="150" t="s">
        <v>171</v>
      </c>
      <c r="AH50" s="150">
        <v>0</v>
      </c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ht="22.5" outlineLevel="1" x14ac:dyDescent="0.2">
      <c r="A51" s="173">
        <v>19</v>
      </c>
      <c r="B51" s="174" t="s">
        <v>1058</v>
      </c>
      <c r="C51" s="188" t="s">
        <v>1059</v>
      </c>
      <c r="D51" s="175" t="s">
        <v>223</v>
      </c>
      <c r="E51" s="176">
        <v>2</v>
      </c>
      <c r="F51" s="177"/>
      <c r="G51" s="178">
        <f>ROUND(E51*F51,2)</f>
        <v>0</v>
      </c>
      <c r="H51" s="161"/>
      <c r="I51" s="160">
        <f>ROUND(E51*H51,2)</f>
        <v>0</v>
      </c>
      <c r="J51" s="161"/>
      <c r="K51" s="160">
        <f>ROUND(E51*J51,2)</f>
        <v>0</v>
      </c>
      <c r="L51" s="160">
        <v>21</v>
      </c>
      <c r="M51" s="160">
        <f>G51*(1+L51/100)</f>
        <v>0</v>
      </c>
      <c r="N51" s="159">
        <v>3.5E-4</v>
      </c>
      <c r="O51" s="159">
        <f>ROUND(E51*N51,2)</f>
        <v>0</v>
      </c>
      <c r="P51" s="159">
        <v>9.8099999999999993E-3</v>
      </c>
      <c r="Q51" s="159">
        <f>ROUND(E51*P51,2)</f>
        <v>0.02</v>
      </c>
      <c r="R51" s="160"/>
      <c r="S51" s="160" t="s">
        <v>148</v>
      </c>
      <c r="T51" s="160" t="s">
        <v>148</v>
      </c>
      <c r="U51" s="160">
        <v>0.06</v>
      </c>
      <c r="V51" s="160">
        <f>ROUND(E51*U51,2)</f>
        <v>0.12</v>
      </c>
      <c r="W51" s="160"/>
      <c r="X51" s="160" t="s">
        <v>209</v>
      </c>
      <c r="Y51" s="160" t="s">
        <v>151</v>
      </c>
      <c r="Z51" s="150"/>
      <c r="AA51" s="150"/>
      <c r="AB51" s="150"/>
      <c r="AC51" s="150"/>
      <c r="AD51" s="150"/>
      <c r="AE51" s="150"/>
      <c r="AF51" s="150"/>
      <c r="AG51" s="150" t="s">
        <v>214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2" x14ac:dyDescent="0.2">
      <c r="A52" s="157"/>
      <c r="B52" s="158"/>
      <c r="C52" s="189" t="s">
        <v>1060</v>
      </c>
      <c r="D52" s="162"/>
      <c r="E52" s="163">
        <v>2</v>
      </c>
      <c r="F52" s="160"/>
      <c r="G52" s="160"/>
      <c r="H52" s="160"/>
      <c r="I52" s="160"/>
      <c r="J52" s="160"/>
      <c r="K52" s="160"/>
      <c r="L52" s="160"/>
      <c r="M52" s="160"/>
      <c r="N52" s="159"/>
      <c r="O52" s="159"/>
      <c r="P52" s="159"/>
      <c r="Q52" s="159"/>
      <c r="R52" s="160"/>
      <c r="S52" s="160"/>
      <c r="T52" s="160"/>
      <c r="U52" s="160"/>
      <c r="V52" s="160"/>
      <c r="W52" s="160"/>
      <c r="X52" s="160"/>
      <c r="Y52" s="160"/>
      <c r="Z52" s="150"/>
      <c r="AA52" s="150"/>
      <c r="AB52" s="150"/>
      <c r="AC52" s="150"/>
      <c r="AD52" s="150"/>
      <c r="AE52" s="150"/>
      <c r="AF52" s="150"/>
      <c r="AG52" s="150" t="s">
        <v>171</v>
      </c>
      <c r="AH52" s="150">
        <v>0</v>
      </c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73">
        <v>20</v>
      </c>
      <c r="B53" s="174" t="s">
        <v>384</v>
      </c>
      <c r="C53" s="188" t="s">
        <v>385</v>
      </c>
      <c r="D53" s="175" t="s">
        <v>229</v>
      </c>
      <c r="E53" s="176">
        <v>5</v>
      </c>
      <c r="F53" s="177"/>
      <c r="G53" s="178">
        <f>ROUND(E53*F53,2)</f>
        <v>0</v>
      </c>
      <c r="H53" s="161"/>
      <c r="I53" s="160">
        <f>ROUND(E53*H53,2)</f>
        <v>0</v>
      </c>
      <c r="J53" s="161"/>
      <c r="K53" s="160">
        <f>ROUND(E53*J53,2)</f>
        <v>0</v>
      </c>
      <c r="L53" s="160">
        <v>21</v>
      </c>
      <c r="M53" s="160">
        <f>G53*(1+L53/100)</f>
        <v>0</v>
      </c>
      <c r="N53" s="159">
        <v>0</v>
      </c>
      <c r="O53" s="159">
        <f>ROUND(E53*N53,2)</f>
        <v>0</v>
      </c>
      <c r="P53" s="159">
        <v>1.91E-3</v>
      </c>
      <c r="Q53" s="159">
        <f>ROUND(E53*P53,2)</f>
        <v>0.01</v>
      </c>
      <c r="R53" s="160"/>
      <c r="S53" s="160" t="s">
        <v>148</v>
      </c>
      <c r="T53" s="160" t="s">
        <v>148</v>
      </c>
      <c r="U53" s="160">
        <v>0.02</v>
      </c>
      <c r="V53" s="160">
        <f>ROUND(E53*U53,2)</f>
        <v>0.1</v>
      </c>
      <c r="W53" s="160"/>
      <c r="X53" s="160" t="s">
        <v>209</v>
      </c>
      <c r="Y53" s="160" t="s">
        <v>151</v>
      </c>
      <c r="Z53" s="150"/>
      <c r="AA53" s="150"/>
      <c r="AB53" s="150"/>
      <c r="AC53" s="150"/>
      <c r="AD53" s="150"/>
      <c r="AE53" s="150"/>
      <c r="AF53" s="150"/>
      <c r="AG53" s="150" t="s">
        <v>292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2" x14ac:dyDescent="0.2">
      <c r="A54" s="157"/>
      <c r="B54" s="158"/>
      <c r="C54" s="189" t="s">
        <v>1061</v>
      </c>
      <c r="D54" s="162"/>
      <c r="E54" s="163">
        <v>3</v>
      </c>
      <c r="F54" s="160"/>
      <c r="G54" s="160"/>
      <c r="H54" s="160"/>
      <c r="I54" s="160"/>
      <c r="J54" s="160"/>
      <c r="K54" s="160"/>
      <c r="L54" s="160"/>
      <c r="M54" s="160"/>
      <c r="N54" s="159"/>
      <c r="O54" s="159"/>
      <c r="P54" s="159"/>
      <c r="Q54" s="159"/>
      <c r="R54" s="160"/>
      <c r="S54" s="160"/>
      <c r="T54" s="160"/>
      <c r="U54" s="160"/>
      <c r="V54" s="160"/>
      <c r="W54" s="160"/>
      <c r="X54" s="160"/>
      <c r="Y54" s="160"/>
      <c r="Z54" s="150"/>
      <c r="AA54" s="150"/>
      <c r="AB54" s="150"/>
      <c r="AC54" s="150"/>
      <c r="AD54" s="150"/>
      <c r="AE54" s="150"/>
      <c r="AF54" s="150"/>
      <c r="AG54" s="150" t="s">
        <v>171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3" x14ac:dyDescent="0.2">
      <c r="A55" s="157"/>
      <c r="B55" s="158"/>
      <c r="C55" s="189" t="s">
        <v>1062</v>
      </c>
      <c r="D55" s="162"/>
      <c r="E55" s="163">
        <v>2</v>
      </c>
      <c r="F55" s="160"/>
      <c r="G55" s="160"/>
      <c r="H55" s="160"/>
      <c r="I55" s="160"/>
      <c r="J55" s="160"/>
      <c r="K55" s="160"/>
      <c r="L55" s="160"/>
      <c r="M55" s="160"/>
      <c r="N55" s="159"/>
      <c r="O55" s="159"/>
      <c r="P55" s="159"/>
      <c r="Q55" s="159"/>
      <c r="R55" s="160"/>
      <c r="S55" s="160"/>
      <c r="T55" s="160"/>
      <c r="U55" s="160"/>
      <c r="V55" s="160"/>
      <c r="W55" s="160"/>
      <c r="X55" s="160"/>
      <c r="Y55" s="160"/>
      <c r="Z55" s="150"/>
      <c r="AA55" s="150"/>
      <c r="AB55" s="150"/>
      <c r="AC55" s="150"/>
      <c r="AD55" s="150"/>
      <c r="AE55" s="150"/>
      <c r="AF55" s="150"/>
      <c r="AG55" s="150" t="s">
        <v>171</v>
      </c>
      <c r="AH55" s="150">
        <v>0</v>
      </c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73">
        <v>21</v>
      </c>
      <c r="B56" s="174" t="s">
        <v>375</v>
      </c>
      <c r="C56" s="188" t="s">
        <v>376</v>
      </c>
      <c r="D56" s="175" t="s">
        <v>229</v>
      </c>
      <c r="E56" s="176">
        <v>11</v>
      </c>
      <c r="F56" s="177"/>
      <c r="G56" s="178">
        <f>ROUND(E56*F56,2)</f>
        <v>0</v>
      </c>
      <c r="H56" s="161"/>
      <c r="I56" s="160">
        <f>ROUND(E56*H56,2)</f>
        <v>0</v>
      </c>
      <c r="J56" s="161"/>
      <c r="K56" s="160">
        <f>ROUND(E56*J56,2)</f>
        <v>0</v>
      </c>
      <c r="L56" s="160">
        <v>21</v>
      </c>
      <c r="M56" s="160">
        <f>G56*(1+L56/100)</f>
        <v>0</v>
      </c>
      <c r="N56" s="159">
        <v>2.1000000000000001E-4</v>
      </c>
      <c r="O56" s="159">
        <f>ROUND(E56*N56,2)</f>
        <v>0</v>
      </c>
      <c r="P56" s="159">
        <v>3.5000000000000001E-3</v>
      </c>
      <c r="Q56" s="159">
        <f>ROUND(E56*P56,2)</f>
        <v>0.04</v>
      </c>
      <c r="R56" s="160"/>
      <c r="S56" s="160" t="s">
        <v>148</v>
      </c>
      <c r="T56" s="160" t="s">
        <v>148</v>
      </c>
      <c r="U56" s="160">
        <v>0.374</v>
      </c>
      <c r="V56" s="160">
        <f>ROUND(E56*U56,2)</f>
        <v>4.1100000000000003</v>
      </c>
      <c r="W56" s="160"/>
      <c r="X56" s="160" t="s">
        <v>209</v>
      </c>
      <c r="Y56" s="160" t="s">
        <v>151</v>
      </c>
      <c r="Z56" s="150"/>
      <c r="AA56" s="150"/>
      <c r="AB56" s="150"/>
      <c r="AC56" s="150"/>
      <c r="AD56" s="150"/>
      <c r="AE56" s="150"/>
      <c r="AF56" s="150"/>
      <c r="AG56" s="150" t="s">
        <v>292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2" x14ac:dyDescent="0.2">
      <c r="A57" s="157"/>
      <c r="B57" s="158"/>
      <c r="C57" s="189" t="s">
        <v>1063</v>
      </c>
      <c r="D57" s="162"/>
      <c r="E57" s="163">
        <v>11</v>
      </c>
      <c r="F57" s="160"/>
      <c r="G57" s="160"/>
      <c r="H57" s="160"/>
      <c r="I57" s="160"/>
      <c r="J57" s="160"/>
      <c r="K57" s="160"/>
      <c r="L57" s="160"/>
      <c r="M57" s="160"/>
      <c r="N57" s="159"/>
      <c r="O57" s="159"/>
      <c r="P57" s="159"/>
      <c r="Q57" s="159"/>
      <c r="R57" s="160"/>
      <c r="S57" s="160"/>
      <c r="T57" s="160"/>
      <c r="U57" s="160"/>
      <c r="V57" s="160"/>
      <c r="W57" s="160"/>
      <c r="X57" s="160"/>
      <c r="Y57" s="160"/>
      <c r="Z57" s="150"/>
      <c r="AA57" s="150"/>
      <c r="AB57" s="150"/>
      <c r="AC57" s="150"/>
      <c r="AD57" s="150"/>
      <c r="AE57" s="150"/>
      <c r="AF57" s="150"/>
      <c r="AG57" s="150" t="s">
        <v>171</v>
      </c>
      <c r="AH57" s="150">
        <v>0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73">
        <v>22</v>
      </c>
      <c r="B58" s="174" t="s">
        <v>378</v>
      </c>
      <c r="C58" s="188" t="s">
        <v>379</v>
      </c>
      <c r="D58" s="175" t="s">
        <v>229</v>
      </c>
      <c r="E58" s="176">
        <v>1</v>
      </c>
      <c r="F58" s="177"/>
      <c r="G58" s="178">
        <f>ROUND(E58*F58,2)</f>
        <v>0</v>
      </c>
      <c r="H58" s="161"/>
      <c r="I58" s="160">
        <f>ROUND(E58*H58,2)</f>
        <v>0</v>
      </c>
      <c r="J58" s="161"/>
      <c r="K58" s="160">
        <f>ROUND(E58*J58,2)</f>
        <v>0</v>
      </c>
      <c r="L58" s="160">
        <v>21</v>
      </c>
      <c r="M58" s="160">
        <f>G58*(1+L58/100)</f>
        <v>0</v>
      </c>
      <c r="N58" s="159">
        <v>2.0000000000000002E-5</v>
      </c>
      <c r="O58" s="159">
        <f>ROUND(E58*N58,2)</f>
        <v>0</v>
      </c>
      <c r="P58" s="159">
        <v>3.9E-2</v>
      </c>
      <c r="Q58" s="159">
        <f>ROUND(E58*P58,2)</f>
        <v>0.04</v>
      </c>
      <c r="R58" s="160"/>
      <c r="S58" s="160" t="s">
        <v>148</v>
      </c>
      <c r="T58" s="160" t="s">
        <v>148</v>
      </c>
      <c r="U58" s="160">
        <v>0.70699999999999996</v>
      </c>
      <c r="V58" s="160">
        <f>ROUND(E58*U58,2)</f>
        <v>0.71</v>
      </c>
      <c r="W58" s="160"/>
      <c r="X58" s="160" t="s">
        <v>209</v>
      </c>
      <c r="Y58" s="160" t="s">
        <v>151</v>
      </c>
      <c r="Z58" s="150"/>
      <c r="AA58" s="150"/>
      <c r="AB58" s="150"/>
      <c r="AC58" s="150"/>
      <c r="AD58" s="150"/>
      <c r="AE58" s="150"/>
      <c r="AF58" s="150"/>
      <c r="AG58" s="150" t="s">
        <v>292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2" x14ac:dyDescent="0.2">
      <c r="A59" s="157"/>
      <c r="B59" s="158"/>
      <c r="C59" s="189" t="s">
        <v>1064</v>
      </c>
      <c r="D59" s="162"/>
      <c r="E59" s="163">
        <v>1</v>
      </c>
      <c r="F59" s="160"/>
      <c r="G59" s="160"/>
      <c r="H59" s="160"/>
      <c r="I59" s="160"/>
      <c r="J59" s="160"/>
      <c r="K59" s="160"/>
      <c r="L59" s="160"/>
      <c r="M59" s="160"/>
      <c r="N59" s="159"/>
      <c r="O59" s="159"/>
      <c r="P59" s="159"/>
      <c r="Q59" s="159"/>
      <c r="R59" s="160"/>
      <c r="S59" s="160"/>
      <c r="T59" s="160"/>
      <c r="U59" s="160"/>
      <c r="V59" s="160"/>
      <c r="W59" s="160"/>
      <c r="X59" s="160"/>
      <c r="Y59" s="160"/>
      <c r="Z59" s="150"/>
      <c r="AA59" s="150"/>
      <c r="AB59" s="150"/>
      <c r="AC59" s="150"/>
      <c r="AD59" s="150"/>
      <c r="AE59" s="150"/>
      <c r="AF59" s="150"/>
      <c r="AG59" s="150" t="s">
        <v>171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">
      <c r="A60" s="173">
        <v>23</v>
      </c>
      <c r="B60" s="174" t="s">
        <v>1065</v>
      </c>
      <c r="C60" s="188" t="s">
        <v>1066</v>
      </c>
      <c r="D60" s="175" t="s">
        <v>229</v>
      </c>
      <c r="E60" s="176">
        <v>1</v>
      </c>
      <c r="F60" s="177"/>
      <c r="G60" s="178">
        <f>ROUND(E60*F60,2)</f>
        <v>0</v>
      </c>
      <c r="H60" s="161"/>
      <c r="I60" s="160">
        <f>ROUND(E60*H60,2)</f>
        <v>0</v>
      </c>
      <c r="J60" s="161"/>
      <c r="K60" s="160">
        <f>ROUND(E60*J60,2)</f>
        <v>0</v>
      </c>
      <c r="L60" s="160">
        <v>21</v>
      </c>
      <c r="M60" s="160">
        <f>G60*(1+L60/100)</f>
        <v>0</v>
      </c>
      <c r="N60" s="159">
        <v>6.1500000000000001E-3</v>
      </c>
      <c r="O60" s="159">
        <f>ROUND(E60*N60,2)</f>
        <v>0.01</v>
      </c>
      <c r="P60" s="159">
        <v>2.5999999999999999E-2</v>
      </c>
      <c r="Q60" s="159">
        <f>ROUND(E60*P60,2)</f>
        <v>0.03</v>
      </c>
      <c r="R60" s="160"/>
      <c r="S60" s="160" t="s">
        <v>148</v>
      </c>
      <c r="T60" s="160" t="s">
        <v>148</v>
      </c>
      <c r="U60" s="160">
        <v>0.85799999999999998</v>
      </c>
      <c r="V60" s="160">
        <f>ROUND(E60*U60,2)</f>
        <v>0.86</v>
      </c>
      <c r="W60" s="160"/>
      <c r="X60" s="160" t="s">
        <v>209</v>
      </c>
      <c r="Y60" s="160" t="s">
        <v>151</v>
      </c>
      <c r="Z60" s="150"/>
      <c r="AA60" s="150"/>
      <c r="AB60" s="150"/>
      <c r="AC60" s="150"/>
      <c r="AD60" s="150"/>
      <c r="AE60" s="150"/>
      <c r="AF60" s="150"/>
      <c r="AG60" s="150" t="s">
        <v>214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2" x14ac:dyDescent="0.2">
      <c r="A61" s="157"/>
      <c r="B61" s="158"/>
      <c r="C61" s="189" t="s">
        <v>1067</v>
      </c>
      <c r="D61" s="162"/>
      <c r="E61" s="163">
        <v>1</v>
      </c>
      <c r="F61" s="160"/>
      <c r="G61" s="160"/>
      <c r="H61" s="160"/>
      <c r="I61" s="160"/>
      <c r="J61" s="160"/>
      <c r="K61" s="160"/>
      <c r="L61" s="160"/>
      <c r="M61" s="160"/>
      <c r="N61" s="159"/>
      <c r="O61" s="159"/>
      <c r="P61" s="159"/>
      <c r="Q61" s="159"/>
      <c r="R61" s="160"/>
      <c r="S61" s="160"/>
      <c r="T61" s="160"/>
      <c r="U61" s="160"/>
      <c r="V61" s="160"/>
      <c r="W61" s="160"/>
      <c r="X61" s="160"/>
      <c r="Y61" s="160"/>
      <c r="Z61" s="150"/>
      <c r="AA61" s="150"/>
      <c r="AB61" s="150"/>
      <c r="AC61" s="150"/>
      <c r="AD61" s="150"/>
      <c r="AE61" s="150"/>
      <c r="AF61" s="150"/>
      <c r="AG61" s="150" t="s">
        <v>171</v>
      </c>
      <c r="AH61" s="150">
        <v>0</v>
      </c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">
      <c r="A62" s="173">
        <v>24</v>
      </c>
      <c r="B62" s="174" t="s">
        <v>326</v>
      </c>
      <c r="C62" s="188" t="s">
        <v>327</v>
      </c>
      <c r="D62" s="175" t="s">
        <v>229</v>
      </c>
      <c r="E62" s="176">
        <v>11</v>
      </c>
      <c r="F62" s="177"/>
      <c r="G62" s="178">
        <f>ROUND(E62*F62,2)</f>
        <v>0</v>
      </c>
      <c r="H62" s="161"/>
      <c r="I62" s="160">
        <f>ROUND(E62*H62,2)</f>
        <v>0</v>
      </c>
      <c r="J62" s="161"/>
      <c r="K62" s="160">
        <f>ROUND(E62*J62,2)</f>
        <v>0</v>
      </c>
      <c r="L62" s="160">
        <v>21</v>
      </c>
      <c r="M62" s="160">
        <f>G62*(1+L62/100)</f>
        <v>0</v>
      </c>
      <c r="N62" s="159">
        <v>2.0000000000000002E-5</v>
      </c>
      <c r="O62" s="159">
        <f>ROUND(E62*N62,2)</f>
        <v>0</v>
      </c>
      <c r="P62" s="159">
        <v>2.15E-3</v>
      </c>
      <c r="Q62" s="159">
        <f>ROUND(E62*P62,2)</f>
        <v>0.02</v>
      </c>
      <c r="R62" s="160"/>
      <c r="S62" s="160" t="s">
        <v>148</v>
      </c>
      <c r="T62" s="160" t="s">
        <v>148</v>
      </c>
      <c r="U62" s="160">
        <v>0.01</v>
      </c>
      <c r="V62" s="160">
        <f>ROUND(E62*U62,2)</f>
        <v>0.11</v>
      </c>
      <c r="W62" s="160"/>
      <c r="X62" s="160" t="s">
        <v>209</v>
      </c>
      <c r="Y62" s="160" t="s">
        <v>151</v>
      </c>
      <c r="Z62" s="150"/>
      <c r="AA62" s="150"/>
      <c r="AB62" s="150"/>
      <c r="AC62" s="150"/>
      <c r="AD62" s="150"/>
      <c r="AE62" s="150"/>
      <c r="AF62" s="150"/>
      <c r="AG62" s="150" t="s">
        <v>214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ht="22.5" outlineLevel="2" x14ac:dyDescent="0.2">
      <c r="A63" s="157"/>
      <c r="B63" s="158"/>
      <c r="C63" s="269" t="s">
        <v>328</v>
      </c>
      <c r="D63" s="270"/>
      <c r="E63" s="270"/>
      <c r="F63" s="270"/>
      <c r="G63" s="270"/>
      <c r="H63" s="160"/>
      <c r="I63" s="160"/>
      <c r="J63" s="160"/>
      <c r="K63" s="160"/>
      <c r="L63" s="160"/>
      <c r="M63" s="160"/>
      <c r="N63" s="159"/>
      <c r="O63" s="159"/>
      <c r="P63" s="159"/>
      <c r="Q63" s="159"/>
      <c r="R63" s="160"/>
      <c r="S63" s="160"/>
      <c r="T63" s="160"/>
      <c r="U63" s="160"/>
      <c r="V63" s="160"/>
      <c r="W63" s="160"/>
      <c r="X63" s="160"/>
      <c r="Y63" s="160"/>
      <c r="Z63" s="150"/>
      <c r="AA63" s="150"/>
      <c r="AB63" s="150"/>
      <c r="AC63" s="150"/>
      <c r="AD63" s="150"/>
      <c r="AE63" s="150"/>
      <c r="AF63" s="150"/>
      <c r="AG63" s="150" t="s">
        <v>159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85" t="str">
        <f>C63</f>
        <v>Včetně demontáže konzol, podpěr a výložníků zakotvených do zdiva jednostranně. Je - li nosná konstrukce vetknuta do zdiva oboustranně, určuje se počet rozřezání dvojnásobným množstvím.</v>
      </c>
      <c r="BB63" s="150"/>
      <c r="BC63" s="150"/>
      <c r="BD63" s="150"/>
      <c r="BE63" s="150"/>
      <c r="BF63" s="150"/>
      <c r="BG63" s="150"/>
      <c r="BH63" s="150"/>
    </row>
    <row r="64" spans="1:60" outlineLevel="2" x14ac:dyDescent="0.2">
      <c r="A64" s="157"/>
      <c r="B64" s="158"/>
      <c r="C64" s="189" t="s">
        <v>1068</v>
      </c>
      <c r="D64" s="162"/>
      <c r="E64" s="163">
        <v>4</v>
      </c>
      <c r="F64" s="160"/>
      <c r="G64" s="160"/>
      <c r="H64" s="160"/>
      <c r="I64" s="160"/>
      <c r="J64" s="160"/>
      <c r="K64" s="160"/>
      <c r="L64" s="160"/>
      <c r="M64" s="160"/>
      <c r="N64" s="159"/>
      <c r="O64" s="159"/>
      <c r="P64" s="159"/>
      <c r="Q64" s="159"/>
      <c r="R64" s="160"/>
      <c r="S64" s="160"/>
      <c r="T64" s="160"/>
      <c r="U64" s="160"/>
      <c r="V64" s="160"/>
      <c r="W64" s="160"/>
      <c r="X64" s="160"/>
      <c r="Y64" s="160"/>
      <c r="Z64" s="150"/>
      <c r="AA64" s="150"/>
      <c r="AB64" s="150"/>
      <c r="AC64" s="150"/>
      <c r="AD64" s="150"/>
      <c r="AE64" s="150"/>
      <c r="AF64" s="150"/>
      <c r="AG64" s="150" t="s">
        <v>171</v>
      </c>
      <c r="AH64" s="150">
        <v>0</v>
      </c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3" x14ac:dyDescent="0.2">
      <c r="A65" s="157"/>
      <c r="B65" s="158"/>
      <c r="C65" s="189" t="s">
        <v>1069</v>
      </c>
      <c r="D65" s="162"/>
      <c r="E65" s="163">
        <v>7</v>
      </c>
      <c r="F65" s="160"/>
      <c r="G65" s="160"/>
      <c r="H65" s="160"/>
      <c r="I65" s="160"/>
      <c r="J65" s="160"/>
      <c r="K65" s="160"/>
      <c r="L65" s="160"/>
      <c r="M65" s="160"/>
      <c r="N65" s="159"/>
      <c r="O65" s="159"/>
      <c r="P65" s="159"/>
      <c r="Q65" s="159"/>
      <c r="R65" s="160"/>
      <c r="S65" s="160"/>
      <c r="T65" s="160"/>
      <c r="U65" s="160"/>
      <c r="V65" s="160"/>
      <c r="W65" s="160"/>
      <c r="X65" s="160"/>
      <c r="Y65" s="160"/>
      <c r="Z65" s="150"/>
      <c r="AA65" s="150"/>
      <c r="AB65" s="150"/>
      <c r="AC65" s="150"/>
      <c r="AD65" s="150"/>
      <c r="AE65" s="150"/>
      <c r="AF65" s="150"/>
      <c r="AG65" s="150" t="s">
        <v>171</v>
      </c>
      <c r="AH65" s="150">
        <v>0</v>
      </c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79">
        <v>25</v>
      </c>
      <c r="B66" s="180" t="s">
        <v>393</v>
      </c>
      <c r="C66" s="187" t="s">
        <v>394</v>
      </c>
      <c r="D66" s="181" t="s">
        <v>218</v>
      </c>
      <c r="E66" s="182">
        <v>1.7625999999999999</v>
      </c>
      <c r="F66" s="183"/>
      <c r="G66" s="184">
        <f>ROUND(E66*F66,2)</f>
        <v>0</v>
      </c>
      <c r="H66" s="161"/>
      <c r="I66" s="160">
        <f>ROUND(E66*H66,2)</f>
        <v>0</v>
      </c>
      <c r="J66" s="161"/>
      <c r="K66" s="160">
        <f>ROUND(E66*J66,2)</f>
        <v>0</v>
      </c>
      <c r="L66" s="160">
        <v>21</v>
      </c>
      <c r="M66" s="160">
        <f>G66*(1+L66/100)</f>
        <v>0</v>
      </c>
      <c r="N66" s="159">
        <v>0</v>
      </c>
      <c r="O66" s="159">
        <f>ROUND(E66*N66,2)</f>
        <v>0</v>
      </c>
      <c r="P66" s="159">
        <v>0</v>
      </c>
      <c r="Q66" s="159">
        <f>ROUND(E66*P66,2)</f>
        <v>0</v>
      </c>
      <c r="R66" s="160"/>
      <c r="S66" s="160" t="s">
        <v>148</v>
      </c>
      <c r="T66" s="160" t="s">
        <v>148</v>
      </c>
      <c r="U66" s="160">
        <v>2.0699999999999998</v>
      </c>
      <c r="V66" s="160">
        <f>ROUND(E66*U66,2)</f>
        <v>3.65</v>
      </c>
      <c r="W66" s="160"/>
      <c r="X66" s="160" t="s">
        <v>395</v>
      </c>
      <c r="Y66" s="160" t="s">
        <v>151</v>
      </c>
      <c r="Z66" s="150"/>
      <c r="AA66" s="150"/>
      <c r="AB66" s="150"/>
      <c r="AC66" s="150"/>
      <c r="AD66" s="150"/>
      <c r="AE66" s="150"/>
      <c r="AF66" s="150"/>
      <c r="AG66" s="150" t="s">
        <v>396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 x14ac:dyDescent="0.2">
      <c r="A67" s="179">
        <v>26</v>
      </c>
      <c r="B67" s="180" t="s">
        <v>984</v>
      </c>
      <c r="C67" s="187" t="s">
        <v>400</v>
      </c>
      <c r="D67" s="181" t="s">
        <v>218</v>
      </c>
      <c r="E67" s="182">
        <v>1.7625999999999999</v>
      </c>
      <c r="F67" s="183"/>
      <c r="G67" s="184">
        <f>ROUND(E67*F67,2)</f>
        <v>0</v>
      </c>
      <c r="H67" s="161"/>
      <c r="I67" s="160">
        <f>ROUND(E67*H67,2)</f>
        <v>0</v>
      </c>
      <c r="J67" s="161"/>
      <c r="K67" s="160">
        <f>ROUND(E67*J67,2)</f>
        <v>0</v>
      </c>
      <c r="L67" s="160">
        <v>21</v>
      </c>
      <c r="M67" s="160">
        <f>G67*(1+L67/100)</f>
        <v>0</v>
      </c>
      <c r="N67" s="159">
        <v>0</v>
      </c>
      <c r="O67" s="159">
        <f>ROUND(E67*N67,2)</f>
        <v>0</v>
      </c>
      <c r="P67" s="159">
        <v>0</v>
      </c>
      <c r="Q67" s="159">
        <f>ROUND(E67*P67,2)</f>
        <v>0</v>
      </c>
      <c r="R67" s="160"/>
      <c r="S67" s="160" t="s">
        <v>985</v>
      </c>
      <c r="T67" s="160" t="s">
        <v>985</v>
      </c>
      <c r="U67" s="160">
        <v>0</v>
      </c>
      <c r="V67" s="160">
        <f>ROUND(E67*U67,2)</f>
        <v>0</v>
      </c>
      <c r="W67" s="160"/>
      <c r="X67" s="160" t="s">
        <v>395</v>
      </c>
      <c r="Y67" s="160" t="s">
        <v>151</v>
      </c>
      <c r="Z67" s="150"/>
      <c r="AA67" s="150"/>
      <c r="AB67" s="150"/>
      <c r="AC67" s="150"/>
      <c r="AD67" s="150"/>
      <c r="AE67" s="150"/>
      <c r="AF67" s="150"/>
      <c r="AG67" s="150" t="s">
        <v>396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">
      <c r="A68" s="179">
        <v>27</v>
      </c>
      <c r="B68" s="180" t="s">
        <v>1070</v>
      </c>
      <c r="C68" s="187" t="s">
        <v>1071</v>
      </c>
      <c r="D68" s="181" t="s">
        <v>218</v>
      </c>
      <c r="E68" s="182">
        <v>1.7625999999999999</v>
      </c>
      <c r="F68" s="183"/>
      <c r="G68" s="184">
        <f>ROUND(E68*F68,2)</f>
        <v>0</v>
      </c>
      <c r="H68" s="161"/>
      <c r="I68" s="160">
        <f>ROUND(E68*H68,2)</f>
        <v>0</v>
      </c>
      <c r="J68" s="161"/>
      <c r="K68" s="160">
        <f>ROUND(E68*J68,2)</f>
        <v>0</v>
      </c>
      <c r="L68" s="160">
        <v>21</v>
      </c>
      <c r="M68" s="160">
        <f>G68*(1+L68/100)</f>
        <v>0</v>
      </c>
      <c r="N68" s="159">
        <v>0</v>
      </c>
      <c r="O68" s="159">
        <f>ROUND(E68*N68,2)</f>
        <v>0</v>
      </c>
      <c r="P68" s="159">
        <v>0</v>
      </c>
      <c r="Q68" s="159">
        <f>ROUND(E68*P68,2)</f>
        <v>0</v>
      </c>
      <c r="R68" s="160"/>
      <c r="S68" s="160" t="s">
        <v>148</v>
      </c>
      <c r="T68" s="160" t="s">
        <v>148</v>
      </c>
      <c r="U68" s="160">
        <v>3.379</v>
      </c>
      <c r="V68" s="160">
        <f>ROUND(E68*U68,2)</f>
        <v>5.96</v>
      </c>
      <c r="W68" s="160"/>
      <c r="X68" s="160" t="s">
        <v>395</v>
      </c>
      <c r="Y68" s="160" t="s">
        <v>151</v>
      </c>
      <c r="Z68" s="150"/>
      <c r="AA68" s="150"/>
      <c r="AB68" s="150"/>
      <c r="AC68" s="150"/>
      <c r="AD68" s="150"/>
      <c r="AE68" s="150"/>
      <c r="AF68" s="150"/>
      <c r="AG68" s="150" t="s">
        <v>396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x14ac:dyDescent="0.2">
      <c r="A69" s="166" t="s">
        <v>143</v>
      </c>
      <c r="B69" s="167" t="s">
        <v>86</v>
      </c>
      <c r="C69" s="186" t="s">
        <v>87</v>
      </c>
      <c r="D69" s="168"/>
      <c r="E69" s="169"/>
      <c r="F69" s="170"/>
      <c r="G69" s="171">
        <f>SUMIF(AG70:AG89,"&lt;&gt;NOR",G70:G89)</f>
        <v>0</v>
      </c>
      <c r="H69" s="165"/>
      <c r="I69" s="165">
        <f>SUM(I70:I89)</f>
        <v>0</v>
      </c>
      <c r="J69" s="165"/>
      <c r="K69" s="165">
        <f>SUM(K70:K89)</f>
        <v>0</v>
      </c>
      <c r="L69" s="165"/>
      <c r="M69" s="165">
        <f>SUM(M70:M89)</f>
        <v>0</v>
      </c>
      <c r="N69" s="164"/>
      <c r="O69" s="164">
        <f>SUM(O70:O89)</f>
        <v>0.05</v>
      </c>
      <c r="P69" s="164"/>
      <c r="Q69" s="164">
        <f>SUM(Q70:Q89)</f>
        <v>7.0000000000000007E-2</v>
      </c>
      <c r="R69" s="165"/>
      <c r="S69" s="165"/>
      <c r="T69" s="165"/>
      <c r="U69" s="165"/>
      <c r="V69" s="165">
        <f>SUM(V70:V89)</f>
        <v>8.09</v>
      </c>
      <c r="W69" s="165"/>
      <c r="X69" s="165"/>
      <c r="Y69" s="165"/>
      <c r="AG69" t="s">
        <v>144</v>
      </c>
    </row>
    <row r="70" spans="1:60" outlineLevel="1" x14ac:dyDescent="0.2">
      <c r="A70" s="173">
        <v>28</v>
      </c>
      <c r="B70" s="174" t="s">
        <v>406</v>
      </c>
      <c r="C70" s="188" t="s">
        <v>407</v>
      </c>
      <c r="D70" s="175" t="s">
        <v>208</v>
      </c>
      <c r="E70" s="176">
        <v>13.788449999999999</v>
      </c>
      <c r="F70" s="177"/>
      <c r="G70" s="178">
        <f>ROUND(E70*F70,2)</f>
        <v>0</v>
      </c>
      <c r="H70" s="161"/>
      <c r="I70" s="160">
        <f>ROUND(E70*H70,2)</f>
        <v>0</v>
      </c>
      <c r="J70" s="161"/>
      <c r="K70" s="160">
        <f>ROUND(E70*J70,2)</f>
        <v>0</v>
      </c>
      <c r="L70" s="160">
        <v>21</v>
      </c>
      <c r="M70" s="160">
        <f>G70*(1+L70/100)</f>
        <v>0</v>
      </c>
      <c r="N70" s="159">
        <v>0</v>
      </c>
      <c r="O70" s="159">
        <f>ROUND(E70*N70,2)</f>
        <v>0</v>
      </c>
      <c r="P70" s="159">
        <v>5.1000000000000004E-3</v>
      </c>
      <c r="Q70" s="159">
        <f>ROUND(E70*P70,2)</f>
        <v>7.0000000000000007E-2</v>
      </c>
      <c r="R70" s="160"/>
      <c r="S70" s="160" t="s">
        <v>148</v>
      </c>
      <c r="T70" s="160" t="s">
        <v>148</v>
      </c>
      <c r="U70" s="160">
        <v>0</v>
      </c>
      <c r="V70" s="160">
        <f>ROUND(E70*U70,2)</f>
        <v>0</v>
      </c>
      <c r="W70" s="160"/>
      <c r="X70" s="160" t="s">
        <v>209</v>
      </c>
      <c r="Y70" s="160" t="s">
        <v>151</v>
      </c>
      <c r="Z70" s="150"/>
      <c r="AA70" s="150"/>
      <c r="AB70" s="150"/>
      <c r="AC70" s="150"/>
      <c r="AD70" s="150"/>
      <c r="AE70" s="150"/>
      <c r="AF70" s="150"/>
      <c r="AG70" s="150" t="s">
        <v>292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2" x14ac:dyDescent="0.2">
      <c r="A71" s="157"/>
      <c r="B71" s="158"/>
      <c r="C71" s="189" t="s">
        <v>1072</v>
      </c>
      <c r="D71" s="162"/>
      <c r="E71" s="163">
        <v>8.6990700000000007</v>
      </c>
      <c r="F71" s="160"/>
      <c r="G71" s="160"/>
      <c r="H71" s="160"/>
      <c r="I71" s="160"/>
      <c r="J71" s="160"/>
      <c r="K71" s="160"/>
      <c r="L71" s="160"/>
      <c r="M71" s="160"/>
      <c r="N71" s="159"/>
      <c r="O71" s="159"/>
      <c r="P71" s="159"/>
      <c r="Q71" s="159"/>
      <c r="R71" s="160"/>
      <c r="S71" s="160"/>
      <c r="T71" s="160"/>
      <c r="U71" s="160"/>
      <c r="V71" s="160"/>
      <c r="W71" s="160"/>
      <c r="X71" s="160"/>
      <c r="Y71" s="160"/>
      <c r="Z71" s="150"/>
      <c r="AA71" s="150"/>
      <c r="AB71" s="150"/>
      <c r="AC71" s="150"/>
      <c r="AD71" s="150"/>
      <c r="AE71" s="150"/>
      <c r="AF71" s="150"/>
      <c r="AG71" s="150" t="s">
        <v>171</v>
      </c>
      <c r="AH71" s="150">
        <v>0</v>
      </c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3" x14ac:dyDescent="0.2">
      <c r="A72" s="157"/>
      <c r="B72" s="158"/>
      <c r="C72" s="189" t="s">
        <v>1073</v>
      </c>
      <c r="D72" s="162"/>
      <c r="E72" s="163">
        <v>5.0893800000000002</v>
      </c>
      <c r="F72" s="160"/>
      <c r="G72" s="160"/>
      <c r="H72" s="160"/>
      <c r="I72" s="160"/>
      <c r="J72" s="160"/>
      <c r="K72" s="160"/>
      <c r="L72" s="160"/>
      <c r="M72" s="160"/>
      <c r="N72" s="159"/>
      <c r="O72" s="159"/>
      <c r="P72" s="159"/>
      <c r="Q72" s="159"/>
      <c r="R72" s="160"/>
      <c r="S72" s="160"/>
      <c r="T72" s="160"/>
      <c r="U72" s="160"/>
      <c r="V72" s="160"/>
      <c r="W72" s="160"/>
      <c r="X72" s="160"/>
      <c r="Y72" s="160"/>
      <c r="Z72" s="150"/>
      <c r="AA72" s="150"/>
      <c r="AB72" s="150"/>
      <c r="AC72" s="150"/>
      <c r="AD72" s="150"/>
      <c r="AE72" s="150"/>
      <c r="AF72" s="150"/>
      <c r="AG72" s="150" t="s">
        <v>171</v>
      </c>
      <c r="AH72" s="150">
        <v>0</v>
      </c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">
      <c r="A73" s="179">
        <v>29</v>
      </c>
      <c r="B73" s="180" t="s">
        <v>401</v>
      </c>
      <c r="C73" s="187" t="s">
        <v>977</v>
      </c>
      <c r="D73" s="181" t="s">
        <v>218</v>
      </c>
      <c r="E73" s="182">
        <v>7.0319999999999994E-2</v>
      </c>
      <c r="F73" s="183"/>
      <c r="G73" s="184">
        <f>ROUND(E73*F73,2)</f>
        <v>0</v>
      </c>
      <c r="H73" s="161"/>
      <c r="I73" s="160">
        <f>ROUND(E73*H73,2)</f>
        <v>0</v>
      </c>
      <c r="J73" s="161"/>
      <c r="K73" s="160">
        <f>ROUND(E73*J73,2)</f>
        <v>0</v>
      </c>
      <c r="L73" s="160">
        <v>21</v>
      </c>
      <c r="M73" s="160">
        <f>G73*(1+L73/100)</f>
        <v>0</v>
      </c>
      <c r="N73" s="159">
        <v>0</v>
      </c>
      <c r="O73" s="159">
        <f>ROUND(E73*N73,2)</f>
        <v>0</v>
      </c>
      <c r="P73" s="159">
        <v>0</v>
      </c>
      <c r="Q73" s="159">
        <f>ROUND(E73*P73,2)</f>
        <v>0</v>
      </c>
      <c r="R73" s="160"/>
      <c r="S73" s="160" t="s">
        <v>148</v>
      </c>
      <c r="T73" s="160" t="s">
        <v>148</v>
      </c>
      <c r="U73" s="160">
        <v>0.04</v>
      </c>
      <c r="V73" s="160">
        <f>ROUND(E73*U73,2)</f>
        <v>0</v>
      </c>
      <c r="W73" s="160"/>
      <c r="X73" s="160" t="s">
        <v>395</v>
      </c>
      <c r="Y73" s="160" t="s">
        <v>151</v>
      </c>
      <c r="Z73" s="150"/>
      <c r="AA73" s="150"/>
      <c r="AB73" s="150"/>
      <c r="AC73" s="150"/>
      <c r="AD73" s="150"/>
      <c r="AE73" s="150"/>
      <c r="AF73" s="150"/>
      <c r="AG73" s="150" t="s">
        <v>396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">
      <c r="A74" s="179">
        <v>30</v>
      </c>
      <c r="B74" s="180" t="s">
        <v>454</v>
      </c>
      <c r="C74" s="187" t="s">
        <v>455</v>
      </c>
      <c r="D74" s="181" t="s">
        <v>218</v>
      </c>
      <c r="E74" s="182">
        <v>7.0319999999999994E-2</v>
      </c>
      <c r="F74" s="183"/>
      <c r="G74" s="184">
        <f>ROUND(E74*F74,2)</f>
        <v>0</v>
      </c>
      <c r="H74" s="161"/>
      <c r="I74" s="160">
        <f>ROUND(E74*H74,2)</f>
        <v>0</v>
      </c>
      <c r="J74" s="161"/>
      <c r="K74" s="160">
        <f>ROUND(E74*J74,2)</f>
        <v>0</v>
      </c>
      <c r="L74" s="160">
        <v>21</v>
      </c>
      <c r="M74" s="160">
        <f>G74*(1+L74/100)</f>
        <v>0</v>
      </c>
      <c r="N74" s="159">
        <v>0</v>
      </c>
      <c r="O74" s="159">
        <f>ROUND(E74*N74,2)</f>
        <v>0</v>
      </c>
      <c r="P74" s="159">
        <v>0</v>
      </c>
      <c r="Q74" s="159">
        <f>ROUND(E74*P74,2)</f>
        <v>0</v>
      </c>
      <c r="R74" s="160"/>
      <c r="S74" s="160" t="s">
        <v>148</v>
      </c>
      <c r="T74" s="160" t="s">
        <v>148</v>
      </c>
      <c r="U74" s="160">
        <v>0</v>
      </c>
      <c r="V74" s="160">
        <f>ROUND(E74*U74,2)</f>
        <v>0</v>
      </c>
      <c r="W74" s="160"/>
      <c r="X74" s="160" t="s">
        <v>395</v>
      </c>
      <c r="Y74" s="160" t="s">
        <v>151</v>
      </c>
      <c r="Z74" s="150"/>
      <c r="AA74" s="150"/>
      <c r="AB74" s="150"/>
      <c r="AC74" s="150"/>
      <c r="AD74" s="150"/>
      <c r="AE74" s="150"/>
      <c r="AF74" s="150"/>
      <c r="AG74" s="150" t="s">
        <v>396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 x14ac:dyDescent="0.2">
      <c r="A75" s="173">
        <v>31</v>
      </c>
      <c r="B75" s="174" t="s">
        <v>1074</v>
      </c>
      <c r="C75" s="188" t="s">
        <v>1075</v>
      </c>
      <c r="D75" s="175" t="s">
        <v>208</v>
      </c>
      <c r="E75" s="176">
        <v>13.14945</v>
      </c>
      <c r="F75" s="177"/>
      <c r="G75" s="178">
        <f>ROUND(E75*F75,2)</f>
        <v>0</v>
      </c>
      <c r="H75" s="161"/>
      <c r="I75" s="160">
        <f>ROUND(E75*H75,2)</f>
        <v>0</v>
      </c>
      <c r="J75" s="161"/>
      <c r="K75" s="160">
        <f>ROUND(E75*J75,2)</f>
        <v>0</v>
      </c>
      <c r="L75" s="160">
        <v>21</v>
      </c>
      <c r="M75" s="160">
        <f>G75*(1+L75/100)</f>
        <v>0</v>
      </c>
      <c r="N75" s="159">
        <v>2.0500000000000002E-3</v>
      </c>
      <c r="O75" s="159">
        <f>ROUND(E75*N75,2)</f>
        <v>0.03</v>
      </c>
      <c r="P75" s="159">
        <v>0</v>
      </c>
      <c r="Q75" s="159">
        <f>ROUND(E75*P75,2)</f>
        <v>0</v>
      </c>
      <c r="R75" s="160"/>
      <c r="S75" s="160" t="s">
        <v>148</v>
      </c>
      <c r="T75" s="160" t="s">
        <v>148</v>
      </c>
      <c r="U75" s="160">
        <v>0.61</v>
      </c>
      <c r="V75" s="160">
        <f>ROUND(E75*U75,2)</f>
        <v>8.02</v>
      </c>
      <c r="W75" s="160"/>
      <c r="X75" s="160" t="s">
        <v>209</v>
      </c>
      <c r="Y75" s="160" t="s">
        <v>151</v>
      </c>
      <c r="Z75" s="150"/>
      <c r="AA75" s="150"/>
      <c r="AB75" s="150"/>
      <c r="AC75" s="150"/>
      <c r="AD75" s="150"/>
      <c r="AE75" s="150"/>
      <c r="AF75" s="150"/>
      <c r="AG75" s="150" t="s">
        <v>292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2" x14ac:dyDescent="0.2">
      <c r="A76" s="157"/>
      <c r="B76" s="158"/>
      <c r="C76" s="269" t="s">
        <v>283</v>
      </c>
      <c r="D76" s="270"/>
      <c r="E76" s="270"/>
      <c r="F76" s="270"/>
      <c r="G76" s="270"/>
      <c r="H76" s="160"/>
      <c r="I76" s="160"/>
      <c r="J76" s="160"/>
      <c r="K76" s="160"/>
      <c r="L76" s="160"/>
      <c r="M76" s="160"/>
      <c r="N76" s="159"/>
      <c r="O76" s="159"/>
      <c r="P76" s="159"/>
      <c r="Q76" s="159"/>
      <c r="R76" s="160"/>
      <c r="S76" s="160"/>
      <c r="T76" s="160"/>
      <c r="U76" s="160"/>
      <c r="V76" s="160"/>
      <c r="W76" s="160"/>
      <c r="X76" s="160"/>
      <c r="Y76" s="160"/>
      <c r="Z76" s="150"/>
      <c r="AA76" s="150"/>
      <c r="AB76" s="150"/>
      <c r="AC76" s="150"/>
      <c r="AD76" s="150"/>
      <c r="AE76" s="150"/>
      <c r="AF76" s="150"/>
      <c r="AG76" s="150" t="s">
        <v>159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2" x14ac:dyDescent="0.2">
      <c r="A77" s="157"/>
      <c r="B77" s="158"/>
      <c r="C77" s="189" t="s">
        <v>1076</v>
      </c>
      <c r="D77" s="162"/>
      <c r="E77" s="163">
        <v>3.2835899999999998</v>
      </c>
      <c r="F77" s="160"/>
      <c r="G77" s="160"/>
      <c r="H77" s="160"/>
      <c r="I77" s="160"/>
      <c r="J77" s="160"/>
      <c r="K77" s="160"/>
      <c r="L77" s="160"/>
      <c r="M77" s="160"/>
      <c r="N77" s="159"/>
      <c r="O77" s="159"/>
      <c r="P77" s="159"/>
      <c r="Q77" s="159"/>
      <c r="R77" s="160"/>
      <c r="S77" s="160"/>
      <c r="T77" s="160"/>
      <c r="U77" s="160"/>
      <c r="V77" s="160"/>
      <c r="W77" s="160"/>
      <c r="X77" s="160"/>
      <c r="Y77" s="160"/>
      <c r="Z77" s="150"/>
      <c r="AA77" s="150"/>
      <c r="AB77" s="150"/>
      <c r="AC77" s="150"/>
      <c r="AD77" s="150"/>
      <c r="AE77" s="150"/>
      <c r="AF77" s="150"/>
      <c r="AG77" s="150" t="s">
        <v>171</v>
      </c>
      <c r="AH77" s="150">
        <v>0</v>
      </c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3" x14ac:dyDescent="0.2">
      <c r="A78" s="157"/>
      <c r="B78" s="158"/>
      <c r="C78" s="189" t="s">
        <v>1077</v>
      </c>
      <c r="D78" s="162"/>
      <c r="E78" s="163">
        <v>4.0752699999999997</v>
      </c>
      <c r="F78" s="160"/>
      <c r="G78" s="160"/>
      <c r="H78" s="160"/>
      <c r="I78" s="160"/>
      <c r="J78" s="160"/>
      <c r="K78" s="160"/>
      <c r="L78" s="160"/>
      <c r="M78" s="160"/>
      <c r="N78" s="159"/>
      <c r="O78" s="159"/>
      <c r="P78" s="159"/>
      <c r="Q78" s="159"/>
      <c r="R78" s="160"/>
      <c r="S78" s="160"/>
      <c r="T78" s="160"/>
      <c r="U78" s="160"/>
      <c r="V78" s="160"/>
      <c r="W78" s="160"/>
      <c r="X78" s="160"/>
      <c r="Y78" s="160"/>
      <c r="Z78" s="150"/>
      <c r="AA78" s="150"/>
      <c r="AB78" s="150"/>
      <c r="AC78" s="150"/>
      <c r="AD78" s="150"/>
      <c r="AE78" s="150"/>
      <c r="AF78" s="150"/>
      <c r="AG78" s="150" t="s">
        <v>171</v>
      </c>
      <c r="AH78" s="150">
        <v>0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3" x14ac:dyDescent="0.2">
      <c r="A79" s="157"/>
      <c r="B79" s="158"/>
      <c r="C79" s="189" t="s">
        <v>1078</v>
      </c>
      <c r="D79" s="162"/>
      <c r="E79" s="163">
        <v>2.71434</v>
      </c>
      <c r="F79" s="160"/>
      <c r="G79" s="160"/>
      <c r="H79" s="160"/>
      <c r="I79" s="160"/>
      <c r="J79" s="160"/>
      <c r="K79" s="160"/>
      <c r="L79" s="160"/>
      <c r="M79" s="160"/>
      <c r="N79" s="159"/>
      <c r="O79" s="159"/>
      <c r="P79" s="159"/>
      <c r="Q79" s="159"/>
      <c r="R79" s="160"/>
      <c r="S79" s="160"/>
      <c r="T79" s="160"/>
      <c r="U79" s="160"/>
      <c r="V79" s="160"/>
      <c r="W79" s="160"/>
      <c r="X79" s="160"/>
      <c r="Y79" s="160"/>
      <c r="Z79" s="150"/>
      <c r="AA79" s="150"/>
      <c r="AB79" s="150"/>
      <c r="AC79" s="150"/>
      <c r="AD79" s="150"/>
      <c r="AE79" s="150"/>
      <c r="AF79" s="150"/>
      <c r="AG79" s="150" t="s">
        <v>171</v>
      </c>
      <c r="AH79" s="150">
        <v>0</v>
      </c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3" x14ac:dyDescent="0.2">
      <c r="A80" s="157"/>
      <c r="B80" s="158"/>
      <c r="C80" s="189" t="s">
        <v>1079</v>
      </c>
      <c r="D80" s="162"/>
      <c r="E80" s="163">
        <v>3.0762499999999999</v>
      </c>
      <c r="F80" s="160"/>
      <c r="G80" s="160"/>
      <c r="H80" s="160"/>
      <c r="I80" s="160"/>
      <c r="J80" s="160"/>
      <c r="K80" s="160"/>
      <c r="L80" s="160"/>
      <c r="M80" s="160"/>
      <c r="N80" s="159"/>
      <c r="O80" s="159"/>
      <c r="P80" s="159"/>
      <c r="Q80" s="159"/>
      <c r="R80" s="160"/>
      <c r="S80" s="160"/>
      <c r="T80" s="160"/>
      <c r="U80" s="160"/>
      <c r="V80" s="160"/>
      <c r="W80" s="160"/>
      <c r="X80" s="160"/>
      <c r="Y80" s="160"/>
      <c r="Z80" s="150"/>
      <c r="AA80" s="150"/>
      <c r="AB80" s="150"/>
      <c r="AC80" s="150"/>
      <c r="AD80" s="150"/>
      <c r="AE80" s="150"/>
      <c r="AF80" s="150"/>
      <c r="AG80" s="150" t="s">
        <v>171</v>
      </c>
      <c r="AH80" s="150">
        <v>0</v>
      </c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33.75" outlineLevel="1" x14ac:dyDescent="0.2">
      <c r="A81" s="173">
        <v>32</v>
      </c>
      <c r="B81" s="174" t="s">
        <v>1080</v>
      </c>
      <c r="C81" s="188" t="s">
        <v>1081</v>
      </c>
      <c r="D81" s="175" t="s">
        <v>223</v>
      </c>
      <c r="E81" s="176">
        <v>11.28</v>
      </c>
      <c r="F81" s="177"/>
      <c r="G81" s="178">
        <f>ROUND(E81*F81,2)</f>
        <v>0</v>
      </c>
      <c r="H81" s="161"/>
      <c r="I81" s="160">
        <f>ROUND(E81*H81,2)</f>
        <v>0</v>
      </c>
      <c r="J81" s="161"/>
      <c r="K81" s="160">
        <f>ROUND(E81*J81,2)</f>
        <v>0</v>
      </c>
      <c r="L81" s="160">
        <v>21</v>
      </c>
      <c r="M81" s="160">
        <f>G81*(1+L81/100)</f>
        <v>0</v>
      </c>
      <c r="N81" s="159">
        <v>6.7000000000000002E-4</v>
      </c>
      <c r="O81" s="159">
        <f>ROUND(E81*N81,2)</f>
        <v>0.01</v>
      </c>
      <c r="P81" s="159">
        <v>0</v>
      </c>
      <c r="Q81" s="159">
        <f>ROUND(E81*P81,2)</f>
        <v>0</v>
      </c>
      <c r="R81" s="160"/>
      <c r="S81" s="160" t="s">
        <v>155</v>
      </c>
      <c r="T81" s="160" t="s">
        <v>149</v>
      </c>
      <c r="U81" s="160">
        <v>0</v>
      </c>
      <c r="V81" s="160">
        <f>ROUND(E81*U81,2)</f>
        <v>0</v>
      </c>
      <c r="W81" s="160"/>
      <c r="X81" s="160" t="s">
        <v>230</v>
      </c>
      <c r="Y81" s="160" t="s">
        <v>151</v>
      </c>
      <c r="Z81" s="150"/>
      <c r="AA81" s="150"/>
      <c r="AB81" s="150"/>
      <c r="AC81" s="150"/>
      <c r="AD81" s="150"/>
      <c r="AE81" s="150"/>
      <c r="AF81" s="150"/>
      <c r="AG81" s="150" t="s">
        <v>231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2" x14ac:dyDescent="0.2">
      <c r="A82" s="157"/>
      <c r="B82" s="158"/>
      <c r="C82" s="189" t="s">
        <v>1082</v>
      </c>
      <c r="D82" s="162"/>
      <c r="E82" s="163">
        <v>11.28</v>
      </c>
      <c r="F82" s="160"/>
      <c r="G82" s="160"/>
      <c r="H82" s="160"/>
      <c r="I82" s="160"/>
      <c r="J82" s="160"/>
      <c r="K82" s="160"/>
      <c r="L82" s="160"/>
      <c r="M82" s="160"/>
      <c r="N82" s="159"/>
      <c r="O82" s="159"/>
      <c r="P82" s="159"/>
      <c r="Q82" s="159"/>
      <c r="R82" s="160"/>
      <c r="S82" s="160"/>
      <c r="T82" s="160"/>
      <c r="U82" s="160"/>
      <c r="V82" s="160"/>
      <c r="W82" s="160"/>
      <c r="X82" s="160"/>
      <c r="Y82" s="160"/>
      <c r="Z82" s="150"/>
      <c r="AA82" s="150"/>
      <c r="AB82" s="150"/>
      <c r="AC82" s="150"/>
      <c r="AD82" s="150"/>
      <c r="AE82" s="150"/>
      <c r="AF82" s="150"/>
      <c r="AG82" s="150" t="s">
        <v>171</v>
      </c>
      <c r="AH82" s="150">
        <v>0</v>
      </c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33.75" outlineLevel="1" x14ac:dyDescent="0.2">
      <c r="A83" s="173">
        <v>33</v>
      </c>
      <c r="B83" s="174" t="s">
        <v>1083</v>
      </c>
      <c r="C83" s="188" t="s">
        <v>1084</v>
      </c>
      <c r="D83" s="175" t="s">
        <v>223</v>
      </c>
      <c r="E83" s="176">
        <v>8.0399999999999991</v>
      </c>
      <c r="F83" s="177"/>
      <c r="G83" s="178">
        <f>ROUND(E83*F83,2)</f>
        <v>0</v>
      </c>
      <c r="H83" s="161"/>
      <c r="I83" s="160">
        <f>ROUND(E83*H83,2)</f>
        <v>0</v>
      </c>
      <c r="J83" s="161"/>
      <c r="K83" s="160">
        <f>ROUND(E83*J83,2)</f>
        <v>0</v>
      </c>
      <c r="L83" s="160">
        <v>21</v>
      </c>
      <c r="M83" s="160">
        <f>G83*(1+L83/100)</f>
        <v>0</v>
      </c>
      <c r="N83" s="159">
        <v>6.7000000000000002E-4</v>
      </c>
      <c r="O83" s="159">
        <f>ROUND(E83*N83,2)</f>
        <v>0.01</v>
      </c>
      <c r="P83" s="159">
        <v>0</v>
      </c>
      <c r="Q83" s="159">
        <f>ROUND(E83*P83,2)</f>
        <v>0</v>
      </c>
      <c r="R83" s="160"/>
      <c r="S83" s="160" t="s">
        <v>155</v>
      </c>
      <c r="T83" s="160" t="s">
        <v>149</v>
      </c>
      <c r="U83" s="160">
        <v>0</v>
      </c>
      <c r="V83" s="160">
        <f>ROUND(E83*U83,2)</f>
        <v>0</v>
      </c>
      <c r="W83" s="160"/>
      <c r="X83" s="160" t="s">
        <v>230</v>
      </c>
      <c r="Y83" s="160" t="s">
        <v>151</v>
      </c>
      <c r="Z83" s="150"/>
      <c r="AA83" s="150"/>
      <c r="AB83" s="150"/>
      <c r="AC83" s="150"/>
      <c r="AD83" s="150"/>
      <c r="AE83" s="150"/>
      <c r="AF83" s="150"/>
      <c r="AG83" s="150" t="s">
        <v>231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2" x14ac:dyDescent="0.2">
      <c r="A84" s="157"/>
      <c r="B84" s="158"/>
      <c r="C84" s="189" t="s">
        <v>1085</v>
      </c>
      <c r="D84" s="162"/>
      <c r="E84" s="163">
        <v>8.0399999999999991</v>
      </c>
      <c r="F84" s="160"/>
      <c r="G84" s="160"/>
      <c r="H84" s="160"/>
      <c r="I84" s="160"/>
      <c r="J84" s="160"/>
      <c r="K84" s="160"/>
      <c r="L84" s="160"/>
      <c r="M84" s="160"/>
      <c r="N84" s="159"/>
      <c r="O84" s="159"/>
      <c r="P84" s="159"/>
      <c r="Q84" s="159"/>
      <c r="R84" s="160"/>
      <c r="S84" s="160"/>
      <c r="T84" s="160"/>
      <c r="U84" s="160"/>
      <c r="V84" s="160"/>
      <c r="W84" s="160"/>
      <c r="X84" s="160"/>
      <c r="Y84" s="160"/>
      <c r="Z84" s="150"/>
      <c r="AA84" s="150"/>
      <c r="AB84" s="150"/>
      <c r="AC84" s="150"/>
      <c r="AD84" s="150"/>
      <c r="AE84" s="150"/>
      <c r="AF84" s="150"/>
      <c r="AG84" s="150" t="s">
        <v>171</v>
      </c>
      <c r="AH84" s="150">
        <v>0</v>
      </c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">
      <c r="A85" s="173">
        <v>34</v>
      </c>
      <c r="B85" s="174" t="s">
        <v>1086</v>
      </c>
      <c r="C85" s="188" t="s">
        <v>1087</v>
      </c>
      <c r="D85" s="175" t="s">
        <v>223</v>
      </c>
      <c r="E85" s="176">
        <v>8.64</v>
      </c>
      <c r="F85" s="177"/>
      <c r="G85" s="178">
        <f>ROUND(E85*F85,2)</f>
        <v>0</v>
      </c>
      <c r="H85" s="161"/>
      <c r="I85" s="160">
        <f>ROUND(E85*H85,2)</f>
        <v>0</v>
      </c>
      <c r="J85" s="161"/>
      <c r="K85" s="160">
        <f>ROUND(E85*J85,2)</f>
        <v>0</v>
      </c>
      <c r="L85" s="160">
        <v>21</v>
      </c>
      <c r="M85" s="160">
        <f>G85*(1+L85/100)</f>
        <v>0</v>
      </c>
      <c r="N85" s="159">
        <v>1.8000000000000001E-4</v>
      </c>
      <c r="O85" s="159">
        <f>ROUND(E85*N85,2)</f>
        <v>0</v>
      </c>
      <c r="P85" s="159">
        <v>0</v>
      </c>
      <c r="Q85" s="159">
        <f>ROUND(E85*P85,2)</f>
        <v>0</v>
      </c>
      <c r="R85" s="160" t="s">
        <v>235</v>
      </c>
      <c r="S85" s="160" t="s">
        <v>148</v>
      </c>
      <c r="T85" s="160" t="s">
        <v>148</v>
      </c>
      <c r="U85" s="160">
        <v>0</v>
      </c>
      <c r="V85" s="160">
        <f>ROUND(E85*U85,2)</f>
        <v>0</v>
      </c>
      <c r="W85" s="160"/>
      <c r="X85" s="160" t="s">
        <v>230</v>
      </c>
      <c r="Y85" s="160" t="s">
        <v>151</v>
      </c>
      <c r="Z85" s="150"/>
      <c r="AA85" s="150"/>
      <c r="AB85" s="150"/>
      <c r="AC85" s="150"/>
      <c r="AD85" s="150"/>
      <c r="AE85" s="150"/>
      <c r="AF85" s="150"/>
      <c r="AG85" s="150" t="s">
        <v>231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2.5" outlineLevel="2" x14ac:dyDescent="0.2">
      <c r="A86" s="157"/>
      <c r="B86" s="158"/>
      <c r="C86" s="189" t="s">
        <v>1088</v>
      </c>
      <c r="D86" s="162"/>
      <c r="E86" s="163">
        <v>8.64</v>
      </c>
      <c r="F86" s="160"/>
      <c r="G86" s="160"/>
      <c r="H86" s="160"/>
      <c r="I86" s="160"/>
      <c r="J86" s="160"/>
      <c r="K86" s="160"/>
      <c r="L86" s="160"/>
      <c r="M86" s="160"/>
      <c r="N86" s="159"/>
      <c r="O86" s="159"/>
      <c r="P86" s="159"/>
      <c r="Q86" s="159"/>
      <c r="R86" s="160"/>
      <c r="S86" s="160"/>
      <c r="T86" s="160"/>
      <c r="U86" s="160"/>
      <c r="V86" s="160"/>
      <c r="W86" s="160"/>
      <c r="X86" s="160"/>
      <c r="Y86" s="160"/>
      <c r="Z86" s="150"/>
      <c r="AA86" s="150"/>
      <c r="AB86" s="150"/>
      <c r="AC86" s="150"/>
      <c r="AD86" s="150"/>
      <c r="AE86" s="150"/>
      <c r="AF86" s="150"/>
      <c r="AG86" s="150" t="s">
        <v>171</v>
      </c>
      <c r="AH86" s="150">
        <v>0</v>
      </c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">
      <c r="A87" s="173">
        <v>35</v>
      </c>
      <c r="B87" s="174" t="s">
        <v>1089</v>
      </c>
      <c r="C87" s="188" t="s">
        <v>1090</v>
      </c>
      <c r="D87" s="175" t="s">
        <v>223</v>
      </c>
      <c r="E87" s="176">
        <v>11.52</v>
      </c>
      <c r="F87" s="177"/>
      <c r="G87" s="178">
        <f>ROUND(E87*F87,2)</f>
        <v>0</v>
      </c>
      <c r="H87" s="161"/>
      <c r="I87" s="160">
        <f>ROUND(E87*H87,2)</f>
        <v>0</v>
      </c>
      <c r="J87" s="161"/>
      <c r="K87" s="160">
        <f>ROUND(E87*J87,2)</f>
        <v>0</v>
      </c>
      <c r="L87" s="160">
        <v>21</v>
      </c>
      <c r="M87" s="160">
        <f>G87*(1+L87/100)</f>
        <v>0</v>
      </c>
      <c r="N87" s="159">
        <v>8.0000000000000007E-5</v>
      </c>
      <c r="O87" s="159">
        <f>ROUND(E87*N87,2)</f>
        <v>0</v>
      </c>
      <c r="P87" s="159">
        <v>0</v>
      </c>
      <c r="Q87" s="159">
        <f>ROUND(E87*P87,2)</f>
        <v>0</v>
      </c>
      <c r="R87" s="160" t="s">
        <v>235</v>
      </c>
      <c r="S87" s="160" t="s">
        <v>148</v>
      </c>
      <c r="T87" s="160" t="s">
        <v>148</v>
      </c>
      <c r="U87" s="160">
        <v>0</v>
      </c>
      <c r="V87" s="160">
        <f>ROUND(E87*U87,2)</f>
        <v>0</v>
      </c>
      <c r="W87" s="160"/>
      <c r="X87" s="160" t="s">
        <v>230</v>
      </c>
      <c r="Y87" s="160" t="s">
        <v>151</v>
      </c>
      <c r="Z87" s="150"/>
      <c r="AA87" s="150"/>
      <c r="AB87" s="150"/>
      <c r="AC87" s="150"/>
      <c r="AD87" s="150"/>
      <c r="AE87" s="150"/>
      <c r="AF87" s="150"/>
      <c r="AG87" s="150" t="s">
        <v>231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2" x14ac:dyDescent="0.2">
      <c r="A88" s="157"/>
      <c r="B88" s="158"/>
      <c r="C88" s="189" t="s">
        <v>1091</v>
      </c>
      <c r="D88" s="162"/>
      <c r="E88" s="163">
        <v>11.52</v>
      </c>
      <c r="F88" s="160"/>
      <c r="G88" s="160"/>
      <c r="H88" s="160"/>
      <c r="I88" s="160"/>
      <c r="J88" s="160"/>
      <c r="K88" s="160"/>
      <c r="L88" s="160"/>
      <c r="M88" s="160"/>
      <c r="N88" s="159"/>
      <c r="O88" s="159"/>
      <c r="P88" s="159"/>
      <c r="Q88" s="159"/>
      <c r="R88" s="160"/>
      <c r="S88" s="160"/>
      <c r="T88" s="160"/>
      <c r="U88" s="160"/>
      <c r="V88" s="160"/>
      <c r="W88" s="160"/>
      <c r="X88" s="160"/>
      <c r="Y88" s="160"/>
      <c r="Z88" s="150"/>
      <c r="AA88" s="150"/>
      <c r="AB88" s="150"/>
      <c r="AC88" s="150"/>
      <c r="AD88" s="150"/>
      <c r="AE88" s="150"/>
      <c r="AF88" s="150"/>
      <c r="AG88" s="150" t="s">
        <v>171</v>
      </c>
      <c r="AH88" s="150">
        <v>0</v>
      </c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">
      <c r="A89" s="179">
        <v>36</v>
      </c>
      <c r="B89" s="180" t="s">
        <v>456</v>
      </c>
      <c r="C89" s="187" t="s">
        <v>457</v>
      </c>
      <c r="D89" s="181" t="s">
        <v>218</v>
      </c>
      <c r="E89" s="182">
        <v>4.2380000000000001E-2</v>
      </c>
      <c r="F89" s="183"/>
      <c r="G89" s="184">
        <f>ROUND(E89*F89,2)</f>
        <v>0</v>
      </c>
      <c r="H89" s="161"/>
      <c r="I89" s="160">
        <f>ROUND(E89*H89,2)</f>
        <v>0</v>
      </c>
      <c r="J89" s="161"/>
      <c r="K89" s="160">
        <f>ROUND(E89*J89,2)</f>
        <v>0</v>
      </c>
      <c r="L89" s="160">
        <v>21</v>
      </c>
      <c r="M89" s="160">
        <f>G89*(1+L89/100)</f>
        <v>0</v>
      </c>
      <c r="N89" s="159">
        <v>0</v>
      </c>
      <c r="O89" s="159">
        <f>ROUND(E89*N89,2)</f>
        <v>0</v>
      </c>
      <c r="P89" s="159">
        <v>0</v>
      </c>
      <c r="Q89" s="159">
        <f>ROUND(E89*P89,2)</f>
        <v>0</v>
      </c>
      <c r="R89" s="160"/>
      <c r="S89" s="160" t="s">
        <v>148</v>
      </c>
      <c r="T89" s="160" t="s">
        <v>148</v>
      </c>
      <c r="U89" s="160">
        <v>1.74</v>
      </c>
      <c r="V89" s="160">
        <f>ROUND(E89*U89,2)</f>
        <v>7.0000000000000007E-2</v>
      </c>
      <c r="W89" s="160"/>
      <c r="X89" s="160" t="s">
        <v>219</v>
      </c>
      <c r="Y89" s="160" t="s">
        <v>151</v>
      </c>
      <c r="Z89" s="150"/>
      <c r="AA89" s="150"/>
      <c r="AB89" s="150"/>
      <c r="AC89" s="150"/>
      <c r="AD89" s="150"/>
      <c r="AE89" s="150"/>
      <c r="AF89" s="150"/>
      <c r="AG89" s="150" t="s">
        <v>220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x14ac:dyDescent="0.2">
      <c r="A90" s="166" t="s">
        <v>143</v>
      </c>
      <c r="B90" s="167" t="s">
        <v>88</v>
      </c>
      <c r="C90" s="186" t="s">
        <v>89</v>
      </c>
      <c r="D90" s="168"/>
      <c r="E90" s="169"/>
      <c r="F90" s="170"/>
      <c r="G90" s="171">
        <f>SUMIF(AG91:AG121,"&lt;&gt;NOR",G91:G121)</f>
        <v>0</v>
      </c>
      <c r="H90" s="165"/>
      <c r="I90" s="165">
        <f>SUM(I91:I121)</f>
        <v>0</v>
      </c>
      <c r="J90" s="165"/>
      <c r="K90" s="165">
        <f>SUM(K91:K121)</f>
        <v>0</v>
      </c>
      <c r="L90" s="165"/>
      <c r="M90" s="165">
        <f>SUM(M91:M121)</f>
        <v>0</v>
      </c>
      <c r="N90" s="164"/>
      <c r="O90" s="164">
        <f>SUM(O91:O121)</f>
        <v>0.02</v>
      </c>
      <c r="P90" s="164"/>
      <c r="Q90" s="164">
        <f>SUM(Q91:Q121)</f>
        <v>0</v>
      </c>
      <c r="R90" s="165"/>
      <c r="S90" s="165"/>
      <c r="T90" s="165"/>
      <c r="U90" s="165"/>
      <c r="V90" s="165">
        <f>SUM(V91:V121)</f>
        <v>14.31</v>
      </c>
      <c r="W90" s="165"/>
      <c r="X90" s="165"/>
      <c r="Y90" s="165"/>
      <c r="AG90" t="s">
        <v>144</v>
      </c>
    </row>
    <row r="91" spans="1:60" outlineLevel="1" x14ac:dyDescent="0.2">
      <c r="A91" s="173">
        <v>37</v>
      </c>
      <c r="B91" s="174" t="s">
        <v>1092</v>
      </c>
      <c r="C91" s="188" t="s">
        <v>1093</v>
      </c>
      <c r="D91" s="175" t="s">
        <v>223</v>
      </c>
      <c r="E91" s="176">
        <v>4</v>
      </c>
      <c r="F91" s="177"/>
      <c r="G91" s="178">
        <f>ROUND(E91*F91,2)</f>
        <v>0</v>
      </c>
      <c r="H91" s="161"/>
      <c r="I91" s="160">
        <f>ROUND(E91*H91,2)</f>
        <v>0</v>
      </c>
      <c r="J91" s="161"/>
      <c r="K91" s="160">
        <f>ROUND(E91*J91,2)</f>
        <v>0</v>
      </c>
      <c r="L91" s="160">
        <v>21</v>
      </c>
      <c r="M91" s="160">
        <f>G91*(1+L91/100)</f>
        <v>0</v>
      </c>
      <c r="N91" s="159">
        <v>3.3E-4</v>
      </c>
      <c r="O91" s="159">
        <f>ROUND(E91*N91,2)</f>
        <v>0</v>
      </c>
      <c r="P91" s="159">
        <v>0</v>
      </c>
      <c r="Q91" s="159">
        <f>ROUND(E91*P91,2)</f>
        <v>0</v>
      </c>
      <c r="R91" s="160" t="s">
        <v>235</v>
      </c>
      <c r="S91" s="160" t="s">
        <v>148</v>
      </c>
      <c r="T91" s="160" t="s">
        <v>148</v>
      </c>
      <c r="U91" s="160">
        <v>0</v>
      </c>
      <c r="V91" s="160">
        <f>ROUND(E91*U91,2)</f>
        <v>0</v>
      </c>
      <c r="W91" s="160"/>
      <c r="X91" s="160" t="s">
        <v>230</v>
      </c>
      <c r="Y91" s="160" t="s">
        <v>151</v>
      </c>
      <c r="Z91" s="150"/>
      <c r="AA91" s="150"/>
      <c r="AB91" s="150"/>
      <c r="AC91" s="150"/>
      <c r="AD91" s="150"/>
      <c r="AE91" s="150"/>
      <c r="AF91" s="150"/>
      <c r="AG91" s="150" t="s">
        <v>231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2" x14ac:dyDescent="0.2">
      <c r="A92" s="157"/>
      <c r="B92" s="158"/>
      <c r="C92" s="189" t="s">
        <v>1094</v>
      </c>
      <c r="D92" s="162"/>
      <c r="E92" s="163">
        <v>4</v>
      </c>
      <c r="F92" s="160"/>
      <c r="G92" s="160"/>
      <c r="H92" s="160"/>
      <c r="I92" s="160"/>
      <c r="J92" s="160"/>
      <c r="K92" s="160"/>
      <c r="L92" s="160"/>
      <c r="M92" s="160"/>
      <c r="N92" s="159"/>
      <c r="O92" s="159"/>
      <c r="P92" s="159"/>
      <c r="Q92" s="159"/>
      <c r="R92" s="160"/>
      <c r="S92" s="160"/>
      <c r="T92" s="160"/>
      <c r="U92" s="160"/>
      <c r="V92" s="160"/>
      <c r="W92" s="160"/>
      <c r="X92" s="160"/>
      <c r="Y92" s="160"/>
      <c r="Z92" s="150"/>
      <c r="AA92" s="150"/>
      <c r="AB92" s="150"/>
      <c r="AC92" s="150"/>
      <c r="AD92" s="150"/>
      <c r="AE92" s="150"/>
      <c r="AF92" s="150"/>
      <c r="AG92" s="150" t="s">
        <v>171</v>
      </c>
      <c r="AH92" s="150">
        <v>0</v>
      </c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ht="22.5" outlineLevel="1" x14ac:dyDescent="0.2">
      <c r="A93" s="173">
        <v>38</v>
      </c>
      <c r="B93" s="174" t="s">
        <v>1095</v>
      </c>
      <c r="C93" s="188" t="s">
        <v>1096</v>
      </c>
      <c r="D93" s="175" t="s">
        <v>223</v>
      </c>
      <c r="E93" s="176">
        <v>8</v>
      </c>
      <c r="F93" s="177"/>
      <c r="G93" s="178">
        <f>ROUND(E93*F93,2)</f>
        <v>0</v>
      </c>
      <c r="H93" s="161"/>
      <c r="I93" s="160">
        <f>ROUND(E93*H93,2)</f>
        <v>0</v>
      </c>
      <c r="J93" s="161"/>
      <c r="K93" s="160">
        <f>ROUND(E93*J93,2)</f>
        <v>0</v>
      </c>
      <c r="L93" s="160">
        <v>21</v>
      </c>
      <c r="M93" s="160">
        <f>G93*(1+L93/100)</f>
        <v>0</v>
      </c>
      <c r="N93" s="159">
        <v>3.8000000000000002E-4</v>
      </c>
      <c r="O93" s="159">
        <f>ROUND(E93*N93,2)</f>
        <v>0</v>
      </c>
      <c r="P93" s="159">
        <v>0</v>
      </c>
      <c r="Q93" s="159">
        <f>ROUND(E93*P93,2)</f>
        <v>0</v>
      </c>
      <c r="R93" s="160"/>
      <c r="S93" s="160" t="s">
        <v>148</v>
      </c>
      <c r="T93" s="160" t="s">
        <v>148</v>
      </c>
      <c r="U93" s="160">
        <v>0.32</v>
      </c>
      <c r="V93" s="160">
        <f>ROUND(E93*U93,2)</f>
        <v>2.56</v>
      </c>
      <c r="W93" s="160"/>
      <c r="X93" s="160" t="s">
        <v>209</v>
      </c>
      <c r="Y93" s="160" t="s">
        <v>151</v>
      </c>
      <c r="Z93" s="150"/>
      <c r="AA93" s="150"/>
      <c r="AB93" s="150"/>
      <c r="AC93" s="150"/>
      <c r="AD93" s="150"/>
      <c r="AE93" s="150"/>
      <c r="AF93" s="150"/>
      <c r="AG93" s="150" t="s">
        <v>292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ht="22.5" outlineLevel="2" x14ac:dyDescent="0.2">
      <c r="A94" s="157"/>
      <c r="B94" s="158"/>
      <c r="C94" s="189" t="s">
        <v>1097</v>
      </c>
      <c r="D94" s="162"/>
      <c r="E94" s="163">
        <v>8</v>
      </c>
      <c r="F94" s="160"/>
      <c r="G94" s="160"/>
      <c r="H94" s="160"/>
      <c r="I94" s="160"/>
      <c r="J94" s="160"/>
      <c r="K94" s="160"/>
      <c r="L94" s="160"/>
      <c r="M94" s="160"/>
      <c r="N94" s="159"/>
      <c r="O94" s="159"/>
      <c r="P94" s="159"/>
      <c r="Q94" s="159"/>
      <c r="R94" s="160"/>
      <c r="S94" s="160"/>
      <c r="T94" s="160"/>
      <c r="U94" s="160"/>
      <c r="V94" s="160"/>
      <c r="W94" s="160"/>
      <c r="X94" s="160"/>
      <c r="Y94" s="160"/>
      <c r="Z94" s="150"/>
      <c r="AA94" s="150"/>
      <c r="AB94" s="150"/>
      <c r="AC94" s="150"/>
      <c r="AD94" s="150"/>
      <c r="AE94" s="150"/>
      <c r="AF94" s="150"/>
      <c r="AG94" s="150" t="s">
        <v>171</v>
      </c>
      <c r="AH94" s="150">
        <v>0</v>
      </c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73">
        <v>39</v>
      </c>
      <c r="B95" s="174" t="s">
        <v>1098</v>
      </c>
      <c r="C95" s="188" t="s">
        <v>1099</v>
      </c>
      <c r="D95" s="175" t="s">
        <v>229</v>
      </c>
      <c r="E95" s="176">
        <v>6</v>
      </c>
      <c r="F95" s="177"/>
      <c r="G95" s="178">
        <f>ROUND(E95*F95,2)</f>
        <v>0</v>
      </c>
      <c r="H95" s="161"/>
      <c r="I95" s="160">
        <f>ROUND(E95*H95,2)</f>
        <v>0</v>
      </c>
      <c r="J95" s="161"/>
      <c r="K95" s="160">
        <f>ROUND(E95*J95,2)</f>
        <v>0</v>
      </c>
      <c r="L95" s="160">
        <v>21</v>
      </c>
      <c r="M95" s="160">
        <f>G95*(1+L95/100)</f>
        <v>0</v>
      </c>
      <c r="N95" s="159">
        <v>1.2999999999999999E-4</v>
      </c>
      <c r="O95" s="159">
        <f>ROUND(E95*N95,2)</f>
        <v>0</v>
      </c>
      <c r="P95" s="159">
        <v>0</v>
      </c>
      <c r="Q95" s="159">
        <f>ROUND(E95*P95,2)</f>
        <v>0</v>
      </c>
      <c r="R95" s="160" t="s">
        <v>235</v>
      </c>
      <c r="S95" s="160" t="s">
        <v>148</v>
      </c>
      <c r="T95" s="160" t="s">
        <v>148</v>
      </c>
      <c r="U95" s="160">
        <v>0</v>
      </c>
      <c r="V95" s="160">
        <f>ROUND(E95*U95,2)</f>
        <v>0</v>
      </c>
      <c r="W95" s="160"/>
      <c r="X95" s="160" t="s">
        <v>230</v>
      </c>
      <c r="Y95" s="160" t="s">
        <v>151</v>
      </c>
      <c r="Z95" s="150"/>
      <c r="AA95" s="150"/>
      <c r="AB95" s="150"/>
      <c r="AC95" s="150"/>
      <c r="AD95" s="150"/>
      <c r="AE95" s="150"/>
      <c r="AF95" s="150"/>
      <c r="AG95" s="150" t="s">
        <v>774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ht="22.5" outlineLevel="2" x14ac:dyDescent="0.2">
      <c r="A96" s="157"/>
      <c r="B96" s="158"/>
      <c r="C96" s="189" t="s">
        <v>1100</v>
      </c>
      <c r="D96" s="162"/>
      <c r="E96" s="163">
        <v>6</v>
      </c>
      <c r="F96" s="160"/>
      <c r="G96" s="160"/>
      <c r="H96" s="160"/>
      <c r="I96" s="160"/>
      <c r="J96" s="160"/>
      <c r="K96" s="160"/>
      <c r="L96" s="160"/>
      <c r="M96" s="160"/>
      <c r="N96" s="159"/>
      <c r="O96" s="159"/>
      <c r="P96" s="159"/>
      <c r="Q96" s="159"/>
      <c r="R96" s="160"/>
      <c r="S96" s="160"/>
      <c r="T96" s="160"/>
      <c r="U96" s="160"/>
      <c r="V96" s="160"/>
      <c r="W96" s="160"/>
      <c r="X96" s="160"/>
      <c r="Y96" s="160"/>
      <c r="Z96" s="150"/>
      <c r="AA96" s="150"/>
      <c r="AB96" s="150"/>
      <c r="AC96" s="150"/>
      <c r="AD96" s="150"/>
      <c r="AE96" s="150"/>
      <c r="AF96" s="150"/>
      <c r="AG96" s="150" t="s">
        <v>171</v>
      </c>
      <c r="AH96" s="150">
        <v>0</v>
      </c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">
      <c r="A97" s="173">
        <v>40</v>
      </c>
      <c r="B97" s="174" t="s">
        <v>1101</v>
      </c>
      <c r="C97" s="188" t="s">
        <v>1102</v>
      </c>
      <c r="D97" s="175" t="s">
        <v>229</v>
      </c>
      <c r="E97" s="176">
        <v>2</v>
      </c>
      <c r="F97" s="177"/>
      <c r="G97" s="178">
        <f>ROUND(E97*F97,2)</f>
        <v>0</v>
      </c>
      <c r="H97" s="161"/>
      <c r="I97" s="160">
        <f>ROUND(E97*H97,2)</f>
        <v>0</v>
      </c>
      <c r="J97" s="161"/>
      <c r="K97" s="160">
        <f>ROUND(E97*J97,2)</f>
        <v>0</v>
      </c>
      <c r="L97" s="160">
        <v>21</v>
      </c>
      <c r="M97" s="160">
        <f>G97*(1+L97/100)</f>
        <v>0</v>
      </c>
      <c r="N97" s="159">
        <v>2.4000000000000001E-4</v>
      </c>
      <c r="O97" s="159">
        <f>ROUND(E97*N97,2)</f>
        <v>0</v>
      </c>
      <c r="P97" s="159">
        <v>0</v>
      </c>
      <c r="Q97" s="159">
        <f>ROUND(E97*P97,2)</f>
        <v>0</v>
      </c>
      <c r="R97" s="160" t="s">
        <v>235</v>
      </c>
      <c r="S97" s="160" t="s">
        <v>148</v>
      </c>
      <c r="T97" s="160" t="s">
        <v>148</v>
      </c>
      <c r="U97" s="160">
        <v>0</v>
      </c>
      <c r="V97" s="160">
        <f>ROUND(E97*U97,2)</f>
        <v>0</v>
      </c>
      <c r="W97" s="160"/>
      <c r="X97" s="160" t="s">
        <v>230</v>
      </c>
      <c r="Y97" s="160" t="s">
        <v>151</v>
      </c>
      <c r="Z97" s="150"/>
      <c r="AA97" s="150"/>
      <c r="AB97" s="150"/>
      <c r="AC97" s="150"/>
      <c r="AD97" s="150"/>
      <c r="AE97" s="150"/>
      <c r="AF97" s="150"/>
      <c r="AG97" s="150" t="s">
        <v>774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2" x14ac:dyDescent="0.2">
      <c r="A98" s="157"/>
      <c r="B98" s="158"/>
      <c r="C98" s="189" t="s">
        <v>1103</v>
      </c>
      <c r="D98" s="162"/>
      <c r="E98" s="163">
        <v>2</v>
      </c>
      <c r="F98" s="160"/>
      <c r="G98" s="160"/>
      <c r="H98" s="160"/>
      <c r="I98" s="160"/>
      <c r="J98" s="160"/>
      <c r="K98" s="160"/>
      <c r="L98" s="160"/>
      <c r="M98" s="160"/>
      <c r="N98" s="159"/>
      <c r="O98" s="159"/>
      <c r="P98" s="159"/>
      <c r="Q98" s="159"/>
      <c r="R98" s="160"/>
      <c r="S98" s="160"/>
      <c r="T98" s="160"/>
      <c r="U98" s="160"/>
      <c r="V98" s="160"/>
      <c r="W98" s="160"/>
      <c r="X98" s="160"/>
      <c r="Y98" s="160"/>
      <c r="Z98" s="150"/>
      <c r="AA98" s="150"/>
      <c r="AB98" s="150"/>
      <c r="AC98" s="150"/>
      <c r="AD98" s="150"/>
      <c r="AE98" s="150"/>
      <c r="AF98" s="150"/>
      <c r="AG98" s="150" t="s">
        <v>171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">
      <c r="A99" s="173">
        <v>41</v>
      </c>
      <c r="B99" s="174" t="s">
        <v>1104</v>
      </c>
      <c r="C99" s="188" t="s">
        <v>1105</v>
      </c>
      <c r="D99" s="175" t="s">
        <v>229</v>
      </c>
      <c r="E99" s="176">
        <v>2</v>
      </c>
      <c r="F99" s="177"/>
      <c r="G99" s="178">
        <f>ROUND(E99*F99,2)</f>
        <v>0</v>
      </c>
      <c r="H99" s="161"/>
      <c r="I99" s="160">
        <f>ROUND(E99*H99,2)</f>
        <v>0</v>
      </c>
      <c r="J99" s="161"/>
      <c r="K99" s="160">
        <f>ROUND(E99*J99,2)</f>
        <v>0</v>
      </c>
      <c r="L99" s="160">
        <v>21</v>
      </c>
      <c r="M99" s="160">
        <f>G99*(1+L99/100)</f>
        <v>0</v>
      </c>
      <c r="N99" s="159">
        <v>3.5E-4</v>
      </c>
      <c r="O99" s="159">
        <f>ROUND(E99*N99,2)</f>
        <v>0</v>
      </c>
      <c r="P99" s="159">
        <v>0</v>
      </c>
      <c r="Q99" s="159">
        <f>ROUND(E99*P99,2)</f>
        <v>0</v>
      </c>
      <c r="R99" s="160" t="s">
        <v>235</v>
      </c>
      <c r="S99" s="160" t="s">
        <v>148</v>
      </c>
      <c r="T99" s="160" t="s">
        <v>148</v>
      </c>
      <c r="U99" s="160">
        <v>0</v>
      </c>
      <c r="V99" s="160">
        <f>ROUND(E99*U99,2)</f>
        <v>0</v>
      </c>
      <c r="W99" s="160"/>
      <c r="X99" s="160" t="s">
        <v>230</v>
      </c>
      <c r="Y99" s="160" t="s">
        <v>151</v>
      </c>
      <c r="Z99" s="150"/>
      <c r="AA99" s="150"/>
      <c r="AB99" s="150"/>
      <c r="AC99" s="150"/>
      <c r="AD99" s="150"/>
      <c r="AE99" s="150"/>
      <c r="AF99" s="150"/>
      <c r="AG99" s="150" t="s">
        <v>774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2" x14ac:dyDescent="0.2">
      <c r="A100" s="157"/>
      <c r="B100" s="158"/>
      <c r="C100" s="189" t="s">
        <v>1103</v>
      </c>
      <c r="D100" s="162"/>
      <c r="E100" s="163">
        <v>2</v>
      </c>
      <c r="F100" s="160"/>
      <c r="G100" s="160"/>
      <c r="H100" s="160"/>
      <c r="I100" s="160"/>
      <c r="J100" s="160"/>
      <c r="K100" s="160"/>
      <c r="L100" s="160"/>
      <c r="M100" s="160"/>
      <c r="N100" s="159"/>
      <c r="O100" s="159"/>
      <c r="P100" s="159"/>
      <c r="Q100" s="159"/>
      <c r="R100" s="160"/>
      <c r="S100" s="160"/>
      <c r="T100" s="160"/>
      <c r="U100" s="160"/>
      <c r="V100" s="160"/>
      <c r="W100" s="160"/>
      <c r="X100" s="160"/>
      <c r="Y100" s="160"/>
      <c r="Z100" s="150"/>
      <c r="AA100" s="150"/>
      <c r="AB100" s="150"/>
      <c r="AC100" s="150"/>
      <c r="AD100" s="150"/>
      <c r="AE100" s="150"/>
      <c r="AF100" s="150"/>
      <c r="AG100" s="150" t="s">
        <v>171</v>
      </c>
      <c r="AH100" s="150">
        <v>0</v>
      </c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">
      <c r="A101" s="173">
        <v>42</v>
      </c>
      <c r="B101" s="174" t="s">
        <v>1106</v>
      </c>
      <c r="C101" s="188" t="s">
        <v>1107</v>
      </c>
      <c r="D101" s="175" t="s">
        <v>229</v>
      </c>
      <c r="E101" s="176">
        <v>2</v>
      </c>
      <c r="F101" s="177"/>
      <c r="G101" s="178">
        <f>ROUND(E101*F101,2)</f>
        <v>0</v>
      </c>
      <c r="H101" s="161"/>
      <c r="I101" s="160">
        <f>ROUND(E101*H101,2)</f>
        <v>0</v>
      </c>
      <c r="J101" s="161"/>
      <c r="K101" s="160">
        <f>ROUND(E101*J101,2)</f>
        <v>0</v>
      </c>
      <c r="L101" s="160">
        <v>21</v>
      </c>
      <c r="M101" s="160">
        <f>G101*(1+L101/100)</f>
        <v>0</v>
      </c>
      <c r="N101" s="159">
        <v>3.0000000000000001E-5</v>
      </c>
      <c r="O101" s="159">
        <f>ROUND(E101*N101,2)</f>
        <v>0</v>
      </c>
      <c r="P101" s="159">
        <v>0</v>
      </c>
      <c r="Q101" s="159">
        <f>ROUND(E101*P101,2)</f>
        <v>0</v>
      </c>
      <c r="R101" s="160" t="s">
        <v>235</v>
      </c>
      <c r="S101" s="160" t="s">
        <v>148</v>
      </c>
      <c r="T101" s="160" t="s">
        <v>148</v>
      </c>
      <c r="U101" s="160">
        <v>0</v>
      </c>
      <c r="V101" s="160">
        <f>ROUND(E101*U101,2)</f>
        <v>0</v>
      </c>
      <c r="W101" s="160"/>
      <c r="X101" s="160" t="s">
        <v>230</v>
      </c>
      <c r="Y101" s="160" t="s">
        <v>151</v>
      </c>
      <c r="Z101" s="150"/>
      <c r="AA101" s="150"/>
      <c r="AB101" s="150"/>
      <c r="AC101" s="150"/>
      <c r="AD101" s="150"/>
      <c r="AE101" s="150"/>
      <c r="AF101" s="150"/>
      <c r="AG101" s="150" t="s">
        <v>774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2" x14ac:dyDescent="0.2">
      <c r="A102" s="157"/>
      <c r="B102" s="158"/>
      <c r="C102" s="189" t="s">
        <v>1103</v>
      </c>
      <c r="D102" s="162"/>
      <c r="E102" s="163">
        <v>2</v>
      </c>
      <c r="F102" s="160"/>
      <c r="G102" s="160"/>
      <c r="H102" s="160"/>
      <c r="I102" s="160"/>
      <c r="J102" s="160"/>
      <c r="K102" s="160"/>
      <c r="L102" s="160"/>
      <c r="M102" s="160"/>
      <c r="N102" s="159"/>
      <c r="O102" s="159"/>
      <c r="P102" s="159"/>
      <c r="Q102" s="159"/>
      <c r="R102" s="160"/>
      <c r="S102" s="160"/>
      <c r="T102" s="160"/>
      <c r="U102" s="160"/>
      <c r="V102" s="160"/>
      <c r="W102" s="160"/>
      <c r="X102" s="160"/>
      <c r="Y102" s="160"/>
      <c r="Z102" s="150"/>
      <c r="AA102" s="150"/>
      <c r="AB102" s="150"/>
      <c r="AC102" s="150"/>
      <c r="AD102" s="150"/>
      <c r="AE102" s="150"/>
      <c r="AF102" s="150"/>
      <c r="AG102" s="150" t="s">
        <v>171</v>
      </c>
      <c r="AH102" s="150">
        <v>0</v>
      </c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">
      <c r="A103" s="173">
        <v>43</v>
      </c>
      <c r="B103" s="174" t="s">
        <v>1108</v>
      </c>
      <c r="C103" s="188" t="s">
        <v>1109</v>
      </c>
      <c r="D103" s="175" t="s">
        <v>229</v>
      </c>
      <c r="E103" s="176">
        <v>9</v>
      </c>
      <c r="F103" s="177"/>
      <c r="G103" s="178">
        <f>ROUND(E103*F103,2)</f>
        <v>0</v>
      </c>
      <c r="H103" s="161"/>
      <c r="I103" s="160">
        <f>ROUND(E103*H103,2)</f>
        <v>0</v>
      </c>
      <c r="J103" s="161"/>
      <c r="K103" s="160">
        <f>ROUND(E103*J103,2)</f>
        <v>0</v>
      </c>
      <c r="L103" s="160">
        <v>21</v>
      </c>
      <c r="M103" s="160">
        <f>G103*(1+L103/100)</f>
        <v>0</v>
      </c>
      <c r="N103" s="159">
        <v>4.0000000000000003E-5</v>
      </c>
      <c r="O103" s="159">
        <f>ROUND(E103*N103,2)</f>
        <v>0</v>
      </c>
      <c r="P103" s="159">
        <v>0</v>
      </c>
      <c r="Q103" s="159">
        <f>ROUND(E103*P103,2)</f>
        <v>0</v>
      </c>
      <c r="R103" s="160" t="s">
        <v>235</v>
      </c>
      <c r="S103" s="160" t="s">
        <v>148</v>
      </c>
      <c r="T103" s="160" t="s">
        <v>148</v>
      </c>
      <c r="U103" s="160">
        <v>0</v>
      </c>
      <c r="V103" s="160">
        <f>ROUND(E103*U103,2)</f>
        <v>0</v>
      </c>
      <c r="W103" s="160"/>
      <c r="X103" s="160" t="s">
        <v>230</v>
      </c>
      <c r="Y103" s="160" t="s">
        <v>151</v>
      </c>
      <c r="Z103" s="150"/>
      <c r="AA103" s="150"/>
      <c r="AB103" s="150"/>
      <c r="AC103" s="150"/>
      <c r="AD103" s="150"/>
      <c r="AE103" s="150"/>
      <c r="AF103" s="150"/>
      <c r="AG103" s="150" t="s">
        <v>774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2" x14ac:dyDescent="0.2">
      <c r="A104" s="157"/>
      <c r="B104" s="158"/>
      <c r="C104" s="189" t="s">
        <v>1110</v>
      </c>
      <c r="D104" s="162"/>
      <c r="E104" s="163">
        <v>9</v>
      </c>
      <c r="F104" s="160"/>
      <c r="G104" s="160"/>
      <c r="H104" s="160"/>
      <c r="I104" s="160"/>
      <c r="J104" s="160"/>
      <c r="K104" s="160"/>
      <c r="L104" s="160"/>
      <c r="M104" s="160"/>
      <c r="N104" s="159"/>
      <c r="O104" s="159"/>
      <c r="P104" s="159"/>
      <c r="Q104" s="159"/>
      <c r="R104" s="160"/>
      <c r="S104" s="160"/>
      <c r="T104" s="160"/>
      <c r="U104" s="160"/>
      <c r="V104" s="160"/>
      <c r="W104" s="160"/>
      <c r="X104" s="160"/>
      <c r="Y104" s="160"/>
      <c r="Z104" s="150"/>
      <c r="AA104" s="150"/>
      <c r="AB104" s="150"/>
      <c r="AC104" s="150"/>
      <c r="AD104" s="150"/>
      <c r="AE104" s="150"/>
      <c r="AF104" s="150"/>
      <c r="AG104" s="150" t="s">
        <v>171</v>
      </c>
      <c r="AH104" s="150">
        <v>0</v>
      </c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">
      <c r="A105" s="173">
        <v>44</v>
      </c>
      <c r="B105" s="174" t="s">
        <v>1111</v>
      </c>
      <c r="C105" s="188" t="s">
        <v>1112</v>
      </c>
      <c r="D105" s="175" t="s">
        <v>229</v>
      </c>
      <c r="E105" s="176">
        <v>5</v>
      </c>
      <c r="F105" s="177"/>
      <c r="G105" s="178">
        <f>ROUND(E105*F105,2)</f>
        <v>0</v>
      </c>
      <c r="H105" s="161"/>
      <c r="I105" s="160">
        <f>ROUND(E105*H105,2)</f>
        <v>0</v>
      </c>
      <c r="J105" s="161"/>
      <c r="K105" s="160">
        <f>ROUND(E105*J105,2)</f>
        <v>0</v>
      </c>
      <c r="L105" s="160">
        <v>21</v>
      </c>
      <c r="M105" s="160">
        <f>G105*(1+L105/100)</f>
        <v>0</v>
      </c>
      <c r="N105" s="159">
        <v>6.0000000000000002E-5</v>
      </c>
      <c r="O105" s="159">
        <f>ROUND(E105*N105,2)</f>
        <v>0</v>
      </c>
      <c r="P105" s="159">
        <v>0</v>
      </c>
      <c r="Q105" s="159">
        <f>ROUND(E105*P105,2)</f>
        <v>0</v>
      </c>
      <c r="R105" s="160" t="s">
        <v>235</v>
      </c>
      <c r="S105" s="160" t="s">
        <v>148</v>
      </c>
      <c r="T105" s="160" t="s">
        <v>148</v>
      </c>
      <c r="U105" s="160">
        <v>0</v>
      </c>
      <c r="V105" s="160">
        <f>ROUND(E105*U105,2)</f>
        <v>0</v>
      </c>
      <c r="W105" s="160"/>
      <c r="X105" s="160" t="s">
        <v>230</v>
      </c>
      <c r="Y105" s="160" t="s">
        <v>151</v>
      </c>
      <c r="Z105" s="150"/>
      <c r="AA105" s="150"/>
      <c r="AB105" s="150"/>
      <c r="AC105" s="150"/>
      <c r="AD105" s="150"/>
      <c r="AE105" s="150"/>
      <c r="AF105" s="150"/>
      <c r="AG105" s="150" t="s">
        <v>774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2" x14ac:dyDescent="0.2">
      <c r="A106" s="157"/>
      <c r="B106" s="158"/>
      <c r="C106" s="189" t="s">
        <v>1113</v>
      </c>
      <c r="D106" s="162"/>
      <c r="E106" s="163">
        <v>5</v>
      </c>
      <c r="F106" s="160"/>
      <c r="G106" s="160"/>
      <c r="H106" s="160"/>
      <c r="I106" s="160"/>
      <c r="J106" s="160"/>
      <c r="K106" s="160"/>
      <c r="L106" s="160"/>
      <c r="M106" s="160"/>
      <c r="N106" s="159"/>
      <c r="O106" s="159"/>
      <c r="P106" s="159"/>
      <c r="Q106" s="159"/>
      <c r="R106" s="160"/>
      <c r="S106" s="160"/>
      <c r="T106" s="160"/>
      <c r="U106" s="160"/>
      <c r="V106" s="160"/>
      <c r="W106" s="160"/>
      <c r="X106" s="160"/>
      <c r="Y106" s="160"/>
      <c r="Z106" s="150"/>
      <c r="AA106" s="150"/>
      <c r="AB106" s="150"/>
      <c r="AC106" s="150"/>
      <c r="AD106" s="150"/>
      <c r="AE106" s="150"/>
      <c r="AF106" s="150"/>
      <c r="AG106" s="150" t="s">
        <v>171</v>
      </c>
      <c r="AH106" s="150">
        <v>0</v>
      </c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ht="22.5" outlineLevel="1" x14ac:dyDescent="0.2">
      <c r="A107" s="173">
        <v>45</v>
      </c>
      <c r="B107" s="174" t="s">
        <v>1114</v>
      </c>
      <c r="C107" s="188" t="s">
        <v>1115</v>
      </c>
      <c r="D107" s="175" t="s">
        <v>223</v>
      </c>
      <c r="E107" s="176">
        <v>32.5</v>
      </c>
      <c r="F107" s="177"/>
      <c r="G107" s="178">
        <f>ROUND(E107*F107,2)</f>
        <v>0</v>
      </c>
      <c r="H107" s="161"/>
      <c r="I107" s="160">
        <f>ROUND(E107*H107,2)</f>
        <v>0</v>
      </c>
      <c r="J107" s="161"/>
      <c r="K107" s="160">
        <f>ROUND(E107*J107,2)</f>
        <v>0</v>
      </c>
      <c r="L107" s="160">
        <v>21</v>
      </c>
      <c r="M107" s="160">
        <f>G107*(1+L107/100)</f>
        <v>0</v>
      </c>
      <c r="N107" s="159">
        <v>4.6999999999999999E-4</v>
      </c>
      <c r="O107" s="159">
        <f>ROUND(E107*N107,2)</f>
        <v>0.02</v>
      </c>
      <c r="P107" s="159">
        <v>0</v>
      </c>
      <c r="Q107" s="159">
        <f>ROUND(E107*P107,2)</f>
        <v>0</v>
      </c>
      <c r="R107" s="160"/>
      <c r="S107" s="160" t="s">
        <v>148</v>
      </c>
      <c r="T107" s="160" t="s">
        <v>148</v>
      </c>
      <c r="U107" s="160">
        <v>0.36</v>
      </c>
      <c r="V107" s="160">
        <f>ROUND(E107*U107,2)</f>
        <v>11.7</v>
      </c>
      <c r="W107" s="160"/>
      <c r="X107" s="160" t="s">
        <v>209</v>
      </c>
      <c r="Y107" s="160" t="s">
        <v>151</v>
      </c>
      <c r="Z107" s="150"/>
      <c r="AA107" s="150"/>
      <c r="AB107" s="150"/>
      <c r="AC107" s="150"/>
      <c r="AD107" s="150"/>
      <c r="AE107" s="150"/>
      <c r="AF107" s="150"/>
      <c r="AG107" s="150" t="s">
        <v>214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ht="22.5" outlineLevel="2" x14ac:dyDescent="0.2">
      <c r="A108" s="157"/>
      <c r="B108" s="158"/>
      <c r="C108" s="189" t="s">
        <v>1116</v>
      </c>
      <c r="D108" s="162"/>
      <c r="E108" s="163">
        <v>32.5</v>
      </c>
      <c r="F108" s="160"/>
      <c r="G108" s="160"/>
      <c r="H108" s="160"/>
      <c r="I108" s="160"/>
      <c r="J108" s="160"/>
      <c r="K108" s="160"/>
      <c r="L108" s="160"/>
      <c r="M108" s="160"/>
      <c r="N108" s="159"/>
      <c r="O108" s="159"/>
      <c r="P108" s="159"/>
      <c r="Q108" s="159"/>
      <c r="R108" s="160"/>
      <c r="S108" s="160"/>
      <c r="T108" s="160"/>
      <c r="U108" s="160"/>
      <c r="V108" s="160"/>
      <c r="W108" s="160"/>
      <c r="X108" s="160"/>
      <c r="Y108" s="160"/>
      <c r="Z108" s="150"/>
      <c r="AA108" s="150"/>
      <c r="AB108" s="150"/>
      <c r="AC108" s="150"/>
      <c r="AD108" s="150"/>
      <c r="AE108" s="150"/>
      <c r="AF108" s="150"/>
      <c r="AG108" s="150" t="s">
        <v>171</v>
      </c>
      <c r="AH108" s="150">
        <v>0</v>
      </c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">
      <c r="A109" s="173">
        <v>46</v>
      </c>
      <c r="B109" s="174" t="s">
        <v>1117</v>
      </c>
      <c r="C109" s="188" t="s">
        <v>1118</v>
      </c>
      <c r="D109" s="175" t="s">
        <v>229</v>
      </c>
      <c r="E109" s="176">
        <v>9</v>
      </c>
      <c r="F109" s="177"/>
      <c r="G109" s="178">
        <f>ROUND(E109*F109,2)</f>
        <v>0</v>
      </c>
      <c r="H109" s="161"/>
      <c r="I109" s="160">
        <f>ROUND(E109*H109,2)</f>
        <v>0</v>
      </c>
      <c r="J109" s="161"/>
      <c r="K109" s="160">
        <f>ROUND(E109*J109,2)</f>
        <v>0</v>
      </c>
      <c r="L109" s="160">
        <v>21</v>
      </c>
      <c r="M109" s="160">
        <f>G109*(1+L109/100)</f>
        <v>0</v>
      </c>
      <c r="N109" s="159">
        <v>1.6000000000000001E-4</v>
      </c>
      <c r="O109" s="159">
        <f>ROUND(E109*N109,2)</f>
        <v>0</v>
      </c>
      <c r="P109" s="159">
        <v>0</v>
      </c>
      <c r="Q109" s="159">
        <f>ROUND(E109*P109,2)</f>
        <v>0</v>
      </c>
      <c r="R109" s="160" t="s">
        <v>235</v>
      </c>
      <c r="S109" s="160" t="s">
        <v>148</v>
      </c>
      <c r="T109" s="160" t="s">
        <v>148</v>
      </c>
      <c r="U109" s="160">
        <v>0</v>
      </c>
      <c r="V109" s="160">
        <f>ROUND(E109*U109,2)</f>
        <v>0</v>
      </c>
      <c r="W109" s="160"/>
      <c r="X109" s="160" t="s">
        <v>230</v>
      </c>
      <c r="Y109" s="160" t="s">
        <v>151</v>
      </c>
      <c r="Z109" s="150"/>
      <c r="AA109" s="150"/>
      <c r="AB109" s="150"/>
      <c r="AC109" s="150"/>
      <c r="AD109" s="150"/>
      <c r="AE109" s="150"/>
      <c r="AF109" s="150"/>
      <c r="AG109" s="150" t="s">
        <v>774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2" x14ac:dyDescent="0.2">
      <c r="A110" s="157"/>
      <c r="B110" s="158"/>
      <c r="C110" s="189" t="s">
        <v>1110</v>
      </c>
      <c r="D110" s="162"/>
      <c r="E110" s="163">
        <v>9</v>
      </c>
      <c r="F110" s="160"/>
      <c r="G110" s="160"/>
      <c r="H110" s="160"/>
      <c r="I110" s="160"/>
      <c r="J110" s="160"/>
      <c r="K110" s="160"/>
      <c r="L110" s="160"/>
      <c r="M110" s="160"/>
      <c r="N110" s="159"/>
      <c r="O110" s="159"/>
      <c r="P110" s="159"/>
      <c r="Q110" s="159"/>
      <c r="R110" s="160"/>
      <c r="S110" s="160"/>
      <c r="T110" s="160"/>
      <c r="U110" s="160"/>
      <c r="V110" s="160"/>
      <c r="W110" s="160"/>
      <c r="X110" s="160"/>
      <c r="Y110" s="160"/>
      <c r="Z110" s="150"/>
      <c r="AA110" s="150"/>
      <c r="AB110" s="150"/>
      <c r="AC110" s="150"/>
      <c r="AD110" s="150"/>
      <c r="AE110" s="150"/>
      <c r="AF110" s="150"/>
      <c r="AG110" s="150" t="s">
        <v>171</v>
      </c>
      <c r="AH110" s="150">
        <v>0</v>
      </c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">
      <c r="A111" s="173">
        <v>47</v>
      </c>
      <c r="B111" s="174" t="s">
        <v>1119</v>
      </c>
      <c r="C111" s="188" t="s">
        <v>1120</v>
      </c>
      <c r="D111" s="175" t="s">
        <v>229</v>
      </c>
      <c r="E111" s="176">
        <v>6</v>
      </c>
      <c r="F111" s="177"/>
      <c r="G111" s="178">
        <f>ROUND(E111*F111,2)</f>
        <v>0</v>
      </c>
      <c r="H111" s="161"/>
      <c r="I111" s="160">
        <f>ROUND(E111*H111,2)</f>
        <v>0</v>
      </c>
      <c r="J111" s="161"/>
      <c r="K111" s="160">
        <f>ROUND(E111*J111,2)</f>
        <v>0</v>
      </c>
      <c r="L111" s="160">
        <v>21</v>
      </c>
      <c r="M111" s="160">
        <f>G111*(1+L111/100)</f>
        <v>0</v>
      </c>
      <c r="N111" s="159">
        <v>2.9999999999999997E-4</v>
      </c>
      <c r="O111" s="159">
        <f>ROUND(E111*N111,2)</f>
        <v>0</v>
      </c>
      <c r="P111" s="159">
        <v>0</v>
      </c>
      <c r="Q111" s="159">
        <f>ROUND(E111*P111,2)</f>
        <v>0</v>
      </c>
      <c r="R111" s="160" t="s">
        <v>235</v>
      </c>
      <c r="S111" s="160" t="s">
        <v>148</v>
      </c>
      <c r="T111" s="160" t="s">
        <v>148</v>
      </c>
      <c r="U111" s="160">
        <v>0</v>
      </c>
      <c r="V111" s="160">
        <f>ROUND(E111*U111,2)</f>
        <v>0</v>
      </c>
      <c r="W111" s="160"/>
      <c r="X111" s="160" t="s">
        <v>230</v>
      </c>
      <c r="Y111" s="160" t="s">
        <v>151</v>
      </c>
      <c r="Z111" s="150"/>
      <c r="AA111" s="150"/>
      <c r="AB111" s="150"/>
      <c r="AC111" s="150"/>
      <c r="AD111" s="150"/>
      <c r="AE111" s="150"/>
      <c r="AF111" s="150"/>
      <c r="AG111" s="150" t="s">
        <v>774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2" x14ac:dyDescent="0.2">
      <c r="A112" s="157"/>
      <c r="B112" s="158"/>
      <c r="C112" s="189" t="s">
        <v>1121</v>
      </c>
      <c r="D112" s="162"/>
      <c r="E112" s="163">
        <v>6</v>
      </c>
      <c r="F112" s="160"/>
      <c r="G112" s="160"/>
      <c r="H112" s="160"/>
      <c r="I112" s="160"/>
      <c r="J112" s="160"/>
      <c r="K112" s="160"/>
      <c r="L112" s="160"/>
      <c r="M112" s="160"/>
      <c r="N112" s="159"/>
      <c r="O112" s="159"/>
      <c r="P112" s="159"/>
      <c r="Q112" s="159"/>
      <c r="R112" s="160"/>
      <c r="S112" s="160"/>
      <c r="T112" s="160"/>
      <c r="U112" s="160"/>
      <c r="V112" s="160"/>
      <c r="W112" s="160"/>
      <c r="X112" s="160"/>
      <c r="Y112" s="160"/>
      <c r="Z112" s="150"/>
      <c r="AA112" s="150"/>
      <c r="AB112" s="150"/>
      <c r="AC112" s="150"/>
      <c r="AD112" s="150"/>
      <c r="AE112" s="150"/>
      <c r="AF112" s="150"/>
      <c r="AG112" s="150" t="s">
        <v>171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">
      <c r="A113" s="173">
        <v>48</v>
      </c>
      <c r="B113" s="174" t="s">
        <v>1122</v>
      </c>
      <c r="C113" s="188" t="s">
        <v>1123</v>
      </c>
      <c r="D113" s="175" t="s">
        <v>229</v>
      </c>
      <c r="E113" s="176">
        <v>7</v>
      </c>
      <c r="F113" s="177"/>
      <c r="G113" s="178">
        <f>ROUND(E113*F113,2)</f>
        <v>0</v>
      </c>
      <c r="H113" s="161"/>
      <c r="I113" s="160">
        <f>ROUND(E113*H113,2)</f>
        <v>0</v>
      </c>
      <c r="J113" s="161"/>
      <c r="K113" s="160">
        <f>ROUND(E113*J113,2)</f>
        <v>0</v>
      </c>
      <c r="L113" s="160">
        <v>21</v>
      </c>
      <c r="M113" s="160">
        <f>G113*(1+L113/100)</f>
        <v>0</v>
      </c>
      <c r="N113" s="159">
        <v>4.6000000000000001E-4</v>
      </c>
      <c r="O113" s="159">
        <f>ROUND(E113*N113,2)</f>
        <v>0</v>
      </c>
      <c r="P113" s="159">
        <v>0</v>
      </c>
      <c r="Q113" s="159">
        <f>ROUND(E113*P113,2)</f>
        <v>0</v>
      </c>
      <c r="R113" s="160" t="s">
        <v>235</v>
      </c>
      <c r="S113" s="160" t="s">
        <v>148</v>
      </c>
      <c r="T113" s="160" t="s">
        <v>148</v>
      </c>
      <c r="U113" s="160">
        <v>0</v>
      </c>
      <c r="V113" s="160">
        <f>ROUND(E113*U113,2)</f>
        <v>0</v>
      </c>
      <c r="W113" s="160"/>
      <c r="X113" s="160" t="s">
        <v>230</v>
      </c>
      <c r="Y113" s="160" t="s">
        <v>151</v>
      </c>
      <c r="Z113" s="150"/>
      <c r="AA113" s="150"/>
      <c r="AB113" s="150"/>
      <c r="AC113" s="150"/>
      <c r="AD113" s="150"/>
      <c r="AE113" s="150"/>
      <c r="AF113" s="150"/>
      <c r="AG113" s="150" t="s">
        <v>774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2" x14ac:dyDescent="0.2">
      <c r="A114" s="157"/>
      <c r="B114" s="158"/>
      <c r="C114" s="189" t="s">
        <v>1124</v>
      </c>
      <c r="D114" s="162"/>
      <c r="E114" s="163">
        <v>7</v>
      </c>
      <c r="F114" s="160"/>
      <c r="G114" s="160"/>
      <c r="H114" s="160"/>
      <c r="I114" s="160"/>
      <c r="J114" s="160"/>
      <c r="K114" s="160"/>
      <c r="L114" s="160"/>
      <c r="M114" s="160"/>
      <c r="N114" s="159"/>
      <c r="O114" s="159"/>
      <c r="P114" s="159"/>
      <c r="Q114" s="159"/>
      <c r="R114" s="160"/>
      <c r="S114" s="160"/>
      <c r="T114" s="160"/>
      <c r="U114" s="160"/>
      <c r="V114" s="160"/>
      <c r="W114" s="160"/>
      <c r="X114" s="160"/>
      <c r="Y114" s="160"/>
      <c r="Z114" s="150"/>
      <c r="AA114" s="150"/>
      <c r="AB114" s="150"/>
      <c r="AC114" s="150"/>
      <c r="AD114" s="150"/>
      <c r="AE114" s="150"/>
      <c r="AF114" s="150"/>
      <c r="AG114" s="150" t="s">
        <v>171</v>
      </c>
      <c r="AH114" s="150">
        <v>0</v>
      </c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">
      <c r="A115" s="173">
        <v>49</v>
      </c>
      <c r="B115" s="174" t="s">
        <v>1125</v>
      </c>
      <c r="C115" s="188" t="s">
        <v>1126</v>
      </c>
      <c r="D115" s="175" t="s">
        <v>229</v>
      </c>
      <c r="E115" s="176">
        <v>6</v>
      </c>
      <c r="F115" s="177"/>
      <c r="G115" s="178">
        <f>ROUND(E115*F115,2)</f>
        <v>0</v>
      </c>
      <c r="H115" s="161"/>
      <c r="I115" s="160">
        <f>ROUND(E115*H115,2)</f>
        <v>0</v>
      </c>
      <c r="J115" s="161"/>
      <c r="K115" s="160">
        <f>ROUND(E115*J115,2)</f>
        <v>0</v>
      </c>
      <c r="L115" s="160">
        <v>21</v>
      </c>
      <c r="M115" s="160">
        <f>G115*(1+L115/100)</f>
        <v>0</v>
      </c>
      <c r="N115" s="159">
        <v>5.9000000000000003E-4</v>
      </c>
      <c r="O115" s="159">
        <f>ROUND(E115*N115,2)</f>
        <v>0</v>
      </c>
      <c r="P115" s="159">
        <v>0</v>
      </c>
      <c r="Q115" s="159">
        <f>ROUND(E115*P115,2)</f>
        <v>0</v>
      </c>
      <c r="R115" s="160" t="s">
        <v>235</v>
      </c>
      <c r="S115" s="160" t="s">
        <v>148</v>
      </c>
      <c r="T115" s="160" t="s">
        <v>148</v>
      </c>
      <c r="U115" s="160">
        <v>0</v>
      </c>
      <c r="V115" s="160">
        <f>ROUND(E115*U115,2)</f>
        <v>0</v>
      </c>
      <c r="W115" s="160"/>
      <c r="X115" s="160" t="s">
        <v>230</v>
      </c>
      <c r="Y115" s="160" t="s">
        <v>151</v>
      </c>
      <c r="Z115" s="150"/>
      <c r="AA115" s="150"/>
      <c r="AB115" s="150"/>
      <c r="AC115" s="150"/>
      <c r="AD115" s="150"/>
      <c r="AE115" s="150"/>
      <c r="AF115" s="150"/>
      <c r="AG115" s="150" t="s">
        <v>774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2" x14ac:dyDescent="0.2">
      <c r="A116" s="157"/>
      <c r="B116" s="158"/>
      <c r="C116" s="189" t="s">
        <v>1127</v>
      </c>
      <c r="D116" s="162"/>
      <c r="E116" s="163">
        <v>6</v>
      </c>
      <c r="F116" s="160"/>
      <c r="G116" s="160"/>
      <c r="H116" s="160"/>
      <c r="I116" s="160"/>
      <c r="J116" s="160"/>
      <c r="K116" s="160"/>
      <c r="L116" s="160"/>
      <c r="M116" s="160"/>
      <c r="N116" s="159"/>
      <c r="O116" s="159"/>
      <c r="P116" s="159"/>
      <c r="Q116" s="159"/>
      <c r="R116" s="160"/>
      <c r="S116" s="160"/>
      <c r="T116" s="160"/>
      <c r="U116" s="160"/>
      <c r="V116" s="160"/>
      <c r="W116" s="160"/>
      <c r="X116" s="160"/>
      <c r="Y116" s="160"/>
      <c r="Z116" s="150"/>
      <c r="AA116" s="150"/>
      <c r="AB116" s="150"/>
      <c r="AC116" s="150"/>
      <c r="AD116" s="150"/>
      <c r="AE116" s="150"/>
      <c r="AF116" s="150"/>
      <c r="AG116" s="150" t="s">
        <v>171</v>
      </c>
      <c r="AH116" s="150">
        <v>0</v>
      </c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">
      <c r="A117" s="173">
        <v>50</v>
      </c>
      <c r="B117" s="174" t="s">
        <v>1128</v>
      </c>
      <c r="C117" s="188" t="s">
        <v>1129</v>
      </c>
      <c r="D117" s="175" t="s">
        <v>229</v>
      </c>
      <c r="E117" s="176">
        <v>18</v>
      </c>
      <c r="F117" s="177"/>
      <c r="G117" s="178">
        <f>ROUND(E117*F117,2)</f>
        <v>0</v>
      </c>
      <c r="H117" s="161"/>
      <c r="I117" s="160">
        <f>ROUND(E117*H117,2)</f>
        <v>0</v>
      </c>
      <c r="J117" s="161"/>
      <c r="K117" s="160">
        <f>ROUND(E117*J117,2)</f>
        <v>0</v>
      </c>
      <c r="L117" s="160">
        <v>21</v>
      </c>
      <c r="M117" s="160">
        <f>G117*(1+L117/100)</f>
        <v>0</v>
      </c>
      <c r="N117" s="159">
        <v>5.0000000000000002E-5</v>
      </c>
      <c r="O117" s="159">
        <f>ROUND(E117*N117,2)</f>
        <v>0</v>
      </c>
      <c r="P117" s="159">
        <v>0</v>
      </c>
      <c r="Q117" s="159">
        <f>ROUND(E117*P117,2)</f>
        <v>0</v>
      </c>
      <c r="R117" s="160" t="s">
        <v>235</v>
      </c>
      <c r="S117" s="160" t="s">
        <v>148</v>
      </c>
      <c r="T117" s="160" t="s">
        <v>148</v>
      </c>
      <c r="U117" s="160">
        <v>0</v>
      </c>
      <c r="V117" s="160">
        <f>ROUND(E117*U117,2)</f>
        <v>0</v>
      </c>
      <c r="W117" s="160"/>
      <c r="X117" s="160" t="s">
        <v>230</v>
      </c>
      <c r="Y117" s="160" t="s">
        <v>151</v>
      </c>
      <c r="Z117" s="150"/>
      <c r="AA117" s="150"/>
      <c r="AB117" s="150"/>
      <c r="AC117" s="150"/>
      <c r="AD117" s="150"/>
      <c r="AE117" s="150"/>
      <c r="AF117" s="150"/>
      <c r="AG117" s="150" t="s">
        <v>774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2" x14ac:dyDescent="0.2">
      <c r="A118" s="157"/>
      <c r="B118" s="158"/>
      <c r="C118" s="189" t="s">
        <v>1130</v>
      </c>
      <c r="D118" s="162"/>
      <c r="E118" s="163">
        <v>18</v>
      </c>
      <c r="F118" s="160"/>
      <c r="G118" s="160"/>
      <c r="H118" s="160"/>
      <c r="I118" s="160"/>
      <c r="J118" s="160"/>
      <c r="K118" s="160"/>
      <c r="L118" s="160"/>
      <c r="M118" s="160"/>
      <c r="N118" s="159"/>
      <c r="O118" s="159"/>
      <c r="P118" s="159"/>
      <c r="Q118" s="159"/>
      <c r="R118" s="160"/>
      <c r="S118" s="160"/>
      <c r="T118" s="160"/>
      <c r="U118" s="160"/>
      <c r="V118" s="160"/>
      <c r="W118" s="160"/>
      <c r="X118" s="160"/>
      <c r="Y118" s="160"/>
      <c r="Z118" s="150"/>
      <c r="AA118" s="150"/>
      <c r="AB118" s="150"/>
      <c r="AC118" s="150"/>
      <c r="AD118" s="150"/>
      <c r="AE118" s="150"/>
      <c r="AF118" s="150"/>
      <c r="AG118" s="150" t="s">
        <v>171</v>
      </c>
      <c r="AH118" s="150">
        <v>0</v>
      </c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">
      <c r="A119" s="173">
        <v>51</v>
      </c>
      <c r="B119" s="174" t="s">
        <v>1131</v>
      </c>
      <c r="C119" s="188" t="s">
        <v>1132</v>
      </c>
      <c r="D119" s="175" t="s">
        <v>229</v>
      </c>
      <c r="E119" s="176">
        <v>5</v>
      </c>
      <c r="F119" s="177"/>
      <c r="G119" s="178">
        <f>ROUND(E119*F119,2)</f>
        <v>0</v>
      </c>
      <c r="H119" s="161"/>
      <c r="I119" s="160">
        <f>ROUND(E119*H119,2)</f>
        <v>0</v>
      </c>
      <c r="J119" s="161"/>
      <c r="K119" s="160">
        <f>ROUND(E119*J119,2)</f>
        <v>0</v>
      </c>
      <c r="L119" s="160">
        <v>21</v>
      </c>
      <c r="M119" s="160">
        <f>G119*(1+L119/100)</f>
        <v>0</v>
      </c>
      <c r="N119" s="159">
        <v>6.9999999999999994E-5</v>
      </c>
      <c r="O119" s="159">
        <f>ROUND(E119*N119,2)</f>
        <v>0</v>
      </c>
      <c r="P119" s="159">
        <v>0</v>
      </c>
      <c r="Q119" s="159">
        <f>ROUND(E119*P119,2)</f>
        <v>0</v>
      </c>
      <c r="R119" s="160" t="s">
        <v>235</v>
      </c>
      <c r="S119" s="160" t="s">
        <v>148</v>
      </c>
      <c r="T119" s="160" t="s">
        <v>148</v>
      </c>
      <c r="U119" s="160">
        <v>0</v>
      </c>
      <c r="V119" s="160">
        <f>ROUND(E119*U119,2)</f>
        <v>0</v>
      </c>
      <c r="W119" s="160"/>
      <c r="X119" s="160" t="s">
        <v>230</v>
      </c>
      <c r="Y119" s="160" t="s">
        <v>151</v>
      </c>
      <c r="Z119" s="150"/>
      <c r="AA119" s="150"/>
      <c r="AB119" s="150"/>
      <c r="AC119" s="150"/>
      <c r="AD119" s="150"/>
      <c r="AE119" s="150"/>
      <c r="AF119" s="150"/>
      <c r="AG119" s="150" t="s">
        <v>774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2" x14ac:dyDescent="0.2">
      <c r="A120" s="157"/>
      <c r="B120" s="158"/>
      <c r="C120" s="189" t="s">
        <v>1133</v>
      </c>
      <c r="D120" s="162"/>
      <c r="E120" s="163">
        <v>5</v>
      </c>
      <c r="F120" s="160"/>
      <c r="G120" s="160"/>
      <c r="H120" s="160"/>
      <c r="I120" s="160"/>
      <c r="J120" s="160"/>
      <c r="K120" s="160"/>
      <c r="L120" s="160"/>
      <c r="M120" s="160"/>
      <c r="N120" s="159"/>
      <c r="O120" s="159"/>
      <c r="P120" s="159"/>
      <c r="Q120" s="159"/>
      <c r="R120" s="160"/>
      <c r="S120" s="160"/>
      <c r="T120" s="160"/>
      <c r="U120" s="160"/>
      <c r="V120" s="160"/>
      <c r="W120" s="160"/>
      <c r="X120" s="160"/>
      <c r="Y120" s="160"/>
      <c r="Z120" s="150"/>
      <c r="AA120" s="150"/>
      <c r="AB120" s="150"/>
      <c r="AC120" s="150"/>
      <c r="AD120" s="150"/>
      <c r="AE120" s="150"/>
      <c r="AF120" s="150"/>
      <c r="AG120" s="150" t="s">
        <v>171</v>
      </c>
      <c r="AH120" s="150">
        <v>0</v>
      </c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">
      <c r="A121" s="179">
        <v>52</v>
      </c>
      <c r="B121" s="180" t="s">
        <v>1134</v>
      </c>
      <c r="C121" s="187" t="s">
        <v>1135</v>
      </c>
      <c r="D121" s="181" t="s">
        <v>218</v>
      </c>
      <c r="E121" s="182">
        <v>3.356E-2</v>
      </c>
      <c r="F121" s="183"/>
      <c r="G121" s="184">
        <f>ROUND(E121*F121,2)</f>
        <v>0</v>
      </c>
      <c r="H121" s="161"/>
      <c r="I121" s="160">
        <f>ROUND(E121*H121,2)</f>
        <v>0</v>
      </c>
      <c r="J121" s="161"/>
      <c r="K121" s="160">
        <f>ROUND(E121*J121,2)</f>
        <v>0</v>
      </c>
      <c r="L121" s="160">
        <v>21</v>
      </c>
      <c r="M121" s="160">
        <f>G121*(1+L121/100)</f>
        <v>0</v>
      </c>
      <c r="N121" s="159">
        <v>0</v>
      </c>
      <c r="O121" s="159">
        <f>ROUND(E121*N121,2)</f>
        <v>0</v>
      </c>
      <c r="P121" s="159">
        <v>0</v>
      </c>
      <c r="Q121" s="159">
        <f>ROUND(E121*P121,2)</f>
        <v>0</v>
      </c>
      <c r="R121" s="160"/>
      <c r="S121" s="160" t="s">
        <v>148</v>
      </c>
      <c r="T121" s="160" t="s">
        <v>148</v>
      </c>
      <c r="U121" s="160">
        <v>1.47</v>
      </c>
      <c r="V121" s="160">
        <f>ROUND(E121*U121,2)</f>
        <v>0.05</v>
      </c>
      <c r="W121" s="160"/>
      <c r="X121" s="160" t="s">
        <v>219</v>
      </c>
      <c r="Y121" s="160" t="s">
        <v>151</v>
      </c>
      <c r="Z121" s="150"/>
      <c r="AA121" s="150"/>
      <c r="AB121" s="150"/>
      <c r="AC121" s="150"/>
      <c r="AD121" s="150"/>
      <c r="AE121" s="150"/>
      <c r="AF121" s="150"/>
      <c r="AG121" s="150" t="s">
        <v>220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x14ac:dyDescent="0.2">
      <c r="A122" s="166" t="s">
        <v>143</v>
      </c>
      <c r="B122" s="167" t="s">
        <v>90</v>
      </c>
      <c r="C122" s="186" t="s">
        <v>91</v>
      </c>
      <c r="D122" s="168"/>
      <c r="E122" s="169"/>
      <c r="F122" s="170"/>
      <c r="G122" s="171">
        <f>SUMIF(AG123:AG270,"&lt;&gt;NOR",G123:G270)</f>
        <v>0</v>
      </c>
      <c r="H122" s="165"/>
      <c r="I122" s="165">
        <f>SUM(I123:I270)</f>
        <v>0</v>
      </c>
      <c r="J122" s="165"/>
      <c r="K122" s="165">
        <f>SUM(K123:K270)</f>
        <v>0</v>
      </c>
      <c r="L122" s="165"/>
      <c r="M122" s="165">
        <f>SUM(M123:M270)</f>
        <v>0</v>
      </c>
      <c r="N122" s="164"/>
      <c r="O122" s="164">
        <f>SUM(O123:O270)</f>
        <v>6.9999999999999993E-2</v>
      </c>
      <c r="P122" s="164"/>
      <c r="Q122" s="164">
        <f>SUM(Q123:Q270)</f>
        <v>0</v>
      </c>
      <c r="R122" s="165"/>
      <c r="S122" s="165"/>
      <c r="T122" s="165"/>
      <c r="U122" s="165"/>
      <c r="V122" s="165">
        <f>SUM(V123:V270)</f>
        <v>48.39</v>
      </c>
      <c r="W122" s="165"/>
      <c r="X122" s="165"/>
      <c r="Y122" s="165"/>
      <c r="AG122" t="s">
        <v>144</v>
      </c>
    </row>
    <row r="123" spans="1:60" ht="22.5" outlineLevel="1" x14ac:dyDescent="0.2">
      <c r="A123" s="173">
        <v>53</v>
      </c>
      <c r="B123" s="174" t="s">
        <v>1136</v>
      </c>
      <c r="C123" s="188" t="s">
        <v>1137</v>
      </c>
      <c r="D123" s="175" t="s">
        <v>223</v>
      </c>
      <c r="E123" s="176">
        <v>9.6</v>
      </c>
      <c r="F123" s="177"/>
      <c r="G123" s="178">
        <f>ROUND(E123*F123,2)</f>
        <v>0</v>
      </c>
      <c r="H123" s="161"/>
      <c r="I123" s="160">
        <f>ROUND(E123*H123,2)</f>
        <v>0</v>
      </c>
      <c r="J123" s="161"/>
      <c r="K123" s="160">
        <f>ROUND(E123*J123,2)</f>
        <v>0</v>
      </c>
      <c r="L123" s="160">
        <v>21</v>
      </c>
      <c r="M123" s="160">
        <f>G123*(1+L123/100)</f>
        <v>0</v>
      </c>
      <c r="N123" s="159">
        <v>5.9000000000000003E-4</v>
      </c>
      <c r="O123" s="159">
        <f>ROUND(E123*N123,2)</f>
        <v>0.01</v>
      </c>
      <c r="P123" s="159">
        <v>0</v>
      </c>
      <c r="Q123" s="159">
        <f>ROUND(E123*P123,2)</f>
        <v>0</v>
      </c>
      <c r="R123" s="160"/>
      <c r="S123" s="160" t="s">
        <v>148</v>
      </c>
      <c r="T123" s="160" t="s">
        <v>148</v>
      </c>
      <c r="U123" s="160">
        <v>0.29730000000000001</v>
      </c>
      <c r="V123" s="160">
        <f>ROUND(E123*U123,2)</f>
        <v>2.85</v>
      </c>
      <c r="W123" s="160"/>
      <c r="X123" s="160" t="s">
        <v>209</v>
      </c>
      <c r="Y123" s="160" t="s">
        <v>151</v>
      </c>
      <c r="Z123" s="150"/>
      <c r="AA123" s="150"/>
      <c r="AB123" s="150"/>
      <c r="AC123" s="150"/>
      <c r="AD123" s="150"/>
      <c r="AE123" s="150"/>
      <c r="AF123" s="150"/>
      <c r="AG123" s="150" t="s">
        <v>210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2" x14ac:dyDescent="0.2">
      <c r="A124" s="157"/>
      <c r="B124" s="158"/>
      <c r="C124" s="269" t="s">
        <v>1138</v>
      </c>
      <c r="D124" s="270"/>
      <c r="E124" s="270"/>
      <c r="F124" s="270"/>
      <c r="G124" s="270"/>
      <c r="H124" s="160"/>
      <c r="I124" s="160"/>
      <c r="J124" s="160"/>
      <c r="K124" s="160"/>
      <c r="L124" s="160"/>
      <c r="M124" s="160"/>
      <c r="N124" s="159"/>
      <c r="O124" s="159"/>
      <c r="P124" s="159"/>
      <c r="Q124" s="159"/>
      <c r="R124" s="160"/>
      <c r="S124" s="160"/>
      <c r="T124" s="160"/>
      <c r="U124" s="160"/>
      <c r="V124" s="160"/>
      <c r="W124" s="160"/>
      <c r="X124" s="160"/>
      <c r="Y124" s="160"/>
      <c r="Z124" s="150"/>
      <c r="AA124" s="150"/>
      <c r="AB124" s="150"/>
      <c r="AC124" s="150"/>
      <c r="AD124" s="150"/>
      <c r="AE124" s="150"/>
      <c r="AF124" s="150"/>
      <c r="AG124" s="150" t="s">
        <v>159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ht="22.5" outlineLevel="2" x14ac:dyDescent="0.2">
      <c r="A125" s="157"/>
      <c r="B125" s="158"/>
      <c r="C125" s="189" t="s">
        <v>1139</v>
      </c>
      <c r="D125" s="162"/>
      <c r="E125" s="163">
        <v>9.6</v>
      </c>
      <c r="F125" s="160"/>
      <c r="G125" s="160"/>
      <c r="H125" s="160"/>
      <c r="I125" s="160"/>
      <c r="J125" s="160"/>
      <c r="K125" s="160"/>
      <c r="L125" s="160"/>
      <c r="M125" s="160"/>
      <c r="N125" s="159"/>
      <c r="O125" s="159"/>
      <c r="P125" s="159"/>
      <c r="Q125" s="159"/>
      <c r="R125" s="160"/>
      <c r="S125" s="160"/>
      <c r="T125" s="160"/>
      <c r="U125" s="160"/>
      <c r="V125" s="160"/>
      <c r="W125" s="160"/>
      <c r="X125" s="160"/>
      <c r="Y125" s="160"/>
      <c r="Z125" s="150"/>
      <c r="AA125" s="150"/>
      <c r="AB125" s="150"/>
      <c r="AC125" s="150"/>
      <c r="AD125" s="150"/>
      <c r="AE125" s="150"/>
      <c r="AF125" s="150"/>
      <c r="AG125" s="150" t="s">
        <v>171</v>
      </c>
      <c r="AH125" s="150">
        <v>0</v>
      </c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ht="22.5" outlineLevel="1" x14ac:dyDescent="0.2">
      <c r="A126" s="173">
        <v>54</v>
      </c>
      <c r="B126" s="174" t="s">
        <v>1140</v>
      </c>
      <c r="C126" s="188" t="s">
        <v>1141</v>
      </c>
      <c r="D126" s="175" t="s">
        <v>223</v>
      </c>
      <c r="E126" s="176">
        <v>9.4</v>
      </c>
      <c r="F126" s="177"/>
      <c r="G126" s="178">
        <f>ROUND(E126*F126,2)</f>
        <v>0</v>
      </c>
      <c r="H126" s="161"/>
      <c r="I126" s="160">
        <f>ROUND(E126*H126,2)</f>
        <v>0</v>
      </c>
      <c r="J126" s="161"/>
      <c r="K126" s="160">
        <f>ROUND(E126*J126,2)</f>
        <v>0</v>
      </c>
      <c r="L126" s="160">
        <v>21</v>
      </c>
      <c r="M126" s="160">
        <f>G126*(1+L126/100)</f>
        <v>0</v>
      </c>
      <c r="N126" s="159">
        <v>7.9000000000000001E-4</v>
      </c>
      <c r="O126" s="159">
        <f>ROUND(E126*N126,2)</f>
        <v>0.01</v>
      </c>
      <c r="P126" s="159">
        <v>0</v>
      </c>
      <c r="Q126" s="159">
        <f>ROUND(E126*P126,2)</f>
        <v>0</v>
      </c>
      <c r="R126" s="160"/>
      <c r="S126" s="160" t="s">
        <v>148</v>
      </c>
      <c r="T126" s="160" t="s">
        <v>148</v>
      </c>
      <c r="U126" s="160">
        <v>0.33279999999999998</v>
      </c>
      <c r="V126" s="160">
        <f>ROUND(E126*U126,2)</f>
        <v>3.13</v>
      </c>
      <c r="W126" s="160"/>
      <c r="X126" s="160" t="s">
        <v>209</v>
      </c>
      <c r="Y126" s="160" t="s">
        <v>151</v>
      </c>
      <c r="Z126" s="150"/>
      <c r="AA126" s="150"/>
      <c r="AB126" s="150"/>
      <c r="AC126" s="150"/>
      <c r="AD126" s="150"/>
      <c r="AE126" s="150"/>
      <c r="AF126" s="150"/>
      <c r="AG126" s="150" t="s">
        <v>210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2" x14ac:dyDescent="0.2">
      <c r="A127" s="157"/>
      <c r="B127" s="158"/>
      <c r="C127" s="269" t="s">
        <v>1138</v>
      </c>
      <c r="D127" s="270"/>
      <c r="E127" s="270"/>
      <c r="F127" s="270"/>
      <c r="G127" s="270"/>
      <c r="H127" s="160"/>
      <c r="I127" s="160"/>
      <c r="J127" s="160"/>
      <c r="K127" s="160"/>
      <c r="L127" s="160"/>
      <c r="M127" s="160"/>
      <c r="N127" s="159"/>
      <c r="O127" s="159"/>
      <c r="P127" s="159"/>
      <c r="Q127" s="159"/>
      <c r="R127" s="160"/>
      <c r="S127" s="160"/>
      <c r="T127" s="160"/>
      <c r="U127" s="160"/>
      <c r="V127" s="160"/>
      <c r="W127" s="160"/>
      <c r="X127" s="160"/>
      <c r="Y127" s="160"/>
      <c r="Z127" s="150"/>
      <c r="AA127" s="150"/>
      <c r="AB127" s="150"/>
      <c r="AC127" s="150"/>
      <c r="AD127" s="150"/>
      <c r="AE127" s="150"/>
      <c r="AF127" s="150"/>
      <c r="AG127" s="150" t="s">
        <v>159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2" x14ac:dyDescent="0.2">
      <c r="A128" s="157"/>
      <c r="B128" s="158"/>
      <c r="C128" s="189" t="s">
        <v>1142</v>
      </c>
      <c r="D128" s="162"/>
      <c r="E128" s="163">
        <v>9.4</v>
      </c>
      <c r="F128" s="160"/>
      <c r="G128" s="160"/>
      <c r="H128" s="160"/>
      <c r="I128" s="160"/>
      <c r="J128" s="160"/>
      <c r="K128" s="160"/>
      <c r="L128" s="160"/>
      <c r="M128" s="160"/>
      <c r="N128" s="159"/>
      <c r="O128" s="159"/>
      <c r="P128" s="159"/>
      <c r="Q128" s="159"/>
      <c r="R128" s="160"/>
      <c r="S128" s="160"/>
      <c r="T128" s="160"/>
      <c r="U128" s="160"/>
      <c r="V128" s="160"/>
      <c r="W128" s="160"/>
      <c r="X128" s="160"/>
      <c r="Y128" s="160"/>
      <c r="Z128" s="150"/>
      <c r="AA128" s="150"/>
      <c r="AB128" s="150"/>
      <c r="AC128" s="150"/>
      <c r="AD128" s="150"/>
      <c r="AE128" s="150"/>
      <c r="AF128" s="150"/>
      <c r="AG128" s="150" t="s">
        <v>171</v>
      </c>
      <c r="AH128" s="150">
        <v>0</v>
      </c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ht="22.5" outlineLevel="1" x14ac:dyDescent="0.2">
      <c r="A129" s="173">
        <v>55</v>
      </c>
      <c r="B129" s="174" t="s">
        <v>1143</v>
      </c>
      <c r="C129" s="188" t="s">
        <v>1144</v>
      </c>
      <c r="D129" s="175" t="s">
        <v>223</v>
      </c>
      <c r="E129" s="176">
        <v>17.600000000000001</v>
      </c>
      <c r="F129" s="177"/>
      <c r="G129" s="178">
        <f>ROUND(E129*F129,2)</f>
        <v>0</v>
      </c>
      <c r="H129" s="161"/>
      <c r="I129" s="160">
        <f>ROUND(E129*H129,2)</f>
        <v>0</v>
      </c>
      <c r="J129" s="161"/>
      <c r="K129" s="160">
        <f>ROUND(E129*J129,2)</f>
        <v>0</v>
      </c>
      <c r="L129" s="160">
        <v>21</v>
      </c>
      <c r="M129" s="160">
        <f>G129*(1+L129/100)</f>
        <v>0</v>
      </c>
      <c r="N129" s="159">
        <v>1.07E-3</v>
      </c>
      <c r="O129" s="159">
        <f>ROUND(E129*N129,2)</f>
        <v>0.02</v>
      </c>
      <c r="P129" s="159">
        <v>0</v>
      </c>
      <c r="Q129" s="159">
        <f>ROUND(E129*P129,2)</f>
        <v>0</v>
      </c>
      <c r="R129" s="160"/>
      <c r="S129" s="160" t="s">
        <v>148</v>
      </c>
      <c r="T129" s="160" t="s">
        <v>148</v>
      </c>
      <c r="U129" s="160">
        <v>0.38469999999999999</v>
      </c>
      <c r="V129" s="160">
        <f>ROUND(E129*U129,2)</f>
        <v>6.77</v>
      </c>
      <c r="W129" s="160"/>
      <c r="X129" s="160" t="s">
        <v>209</v>
      </c>
      <c r="Y129" s="160" t="s">
        <v>151</v>
      </c>
      <c r="Z129" s="150"/>
      <c r="AA129" s="150"/>
      <c r="AB129" s="150"/>
      <c r="AC129" s="150"/>
      <c r="AD129" s="150"/>
      <c r="AE129" s="150"/>
      <c r="AF129" s="150"/>
      <c r="AG129" s="150" t="s">
        <v>210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2" x14ac:dyDescent="0.2">
      <c r="A130" s="157"/>
      <c r="B130" s="158"/>
      <c r="C130" s="269" t="s">
        <v>1138</v>
      </c>
      <c r="D130" s="270"/>
      <c r="E130" s="270"/>
      <c r="F130" s="270"/>
      <c r="G130" s="270"/>
      <c r="H130" s="160"/>
      <c r="I130" s="160"/>
      <c r="J130" s="160"/>
      <c r="K130" s="160"/>
      <c r="L130" s="160"/>
      <c r="M130" s="160"/>
      <c r="N130" s="159"/>
      <c r="O130" s="159"/>
      <c r="P130" s="159"/>
      <c r="Q130" s="159"/>
      <c r="R130" s="160"/>
      <c r="S130" s="160"/>
      <c r="T130" s="160"/>
      <c r="U130" s="160"/>
      <c r="V130" s="160"/>
      <c r="W130" s="160"/>
      <c r="X130" s="160"/>
      <c r="Y130" s="160"/>
      <c r="Z130" s="150"/>
      <c r="AA130" s="150"/>
      <c r="AB130" s="150"/>
      <c r="AC130" s="150"/>
      <c r="AD130" s="150"/>
      <c r="AE130" s="150"/>
      <c r="AF130" s="150"/>
      <c r="AG130" s="150" t="s">
        <v>159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ht="22.5" outlineLevel="2" x14ac:dyDescent="0.2">
      <c r="A131" s="157"/>
      <c r="B131" s="158"/>
      <c r="C131" s="189" t="s">
        <v>1145</v>
      </c>
      <c r="D131" s="162"/>
      <c r="E131" s="163">
        <v>17.600000000000001</v>
      </c>
      <c r="F131" s="160"/>
      <c r="G131" s="160"/>
      <c r="H131" s="160"/>
      <c r="I131" s="160"/>
      <c r="J131" s="160"/>
      <c r="K131" s="160"/>
      <c r="L131" s="160"/>
      <c r="M131" s="160"/>
      <c r="N131" s="159"/>
      <c r="O131" s="159"/>
      <c r="P131" s="159"/>
      <c r="Q131" s="159"/>
      <c r="R131" s="160"/>
      <c r="S131" s="160"/>
      <c r="T131" s="160"/>
      <c r="U131" s="160"/>
      <c r="V131" s="160"/>
      <c r="W131" s="160"/>
      <c r="X131" s="160"/>
      <c r="Y131" s="160"/>
      <c r="Z131" s="150"/>
      <c r="AA131" s="150"/>
      <c r="AB131" s="150"/>
      <c r="AC131" s="150"/>
      <c r="AD131" s="150"/>
      <c r="AE131" s="150"/>
      <c r="AF131" s="150"/>
      <c r="AG131" s="150" t="s">
        <v>171</v>
      </c>
      <c r="AH131" s="150">
        <v>0</v>
      </c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ht="22.5" outlineLevel="1" x14ac:dyDescent="0.2">
      <c r="A132" s="173">
        <v>56</v>
      </c>
      <c r="B132" s="174" t="s">
        <v>1146</v>
      </c>
      <c r="C132" s="188" t="s">
        <v>1147</v>
      </c>
      <c r="D132" s="175" t="s">
        <v>223</v>
      </c>
      <c r="E132" s="176">
        <v>13.9</v>
      </c>
      <c r="F132" s="177"/>
      <c r="G132" s="178">
        <f>ROUND(E132*F132,2)</f>
        <v>0</v>
      </c>
      <c r="H132" s="161"/>
      <c r="I132" s="160">
        <f>ROUND(E132*H132,2)</f>
        <v>0</v>
      </c>
      <c r="J132" s="161"/>
      <c r="K132" s="160">
        <f>ROUND(E132*J132,2)</f>
        <v>0</v>
      </c>
      <c r="L132" s="160">
        <v>21</v>
      </c>
      <c r="M132" s="160">
        <f>G132*(1+L132/100)</f>
        <v>0</v>
      </c>
      <c r="N132" s="159">
        <v>1.3600000000000001E-3</v>
      </c>
      <c r="O132" s="159">
        <f>ROUND(E132*N132,2)</f>
        <v>0.02</v>
      </c>
      <c r="P132" s="159">
        <v>0</v>
      </c>
      <c r="Q132" s="159">
        <f>ROUND(E132*P132,2)</f>
        <v>0</v>
      </c>
      <c r="R132" s="160"/>
      <c r="S132" s="160" t="s">
        <v>148</v>
      </c>
      <c r="T132" s="160" t="s">
        <v>148</v>
      </c>
      <c r="U132" s="160">
        <v>0.48</v>
      </c>
      <c r="V132" s="160">
        <f>ROUND(E132*U132,2)</f>
        <v>6.67</v>
      </c>
      <c r="W132" s="160"/>
      <c r="X132" s="160" t="s">
        <v>209</v>
      </c>
      <c r="Y132" s="160" t="s">
        <v>151</v>
      </c>
      <c r="Z132" s="150"/>
      <c r="AA132" s="150"/>
      <c r="AB132" s="150"/>
      <c r="AC132" s="150"/>
      <c r="AD132" s="150"/>
      <c r="AE132" s="150"/>
      <c r="AF132" s="150"/>
      <c r="AG132" s="150" t="s">
        <v>214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2" x14ac:dyDescent="0.2">
      <c r="A133" s="157"/>
      <c r="B133" s="158"/>
      <c r="C133" s="269" t="s">
        <v>1138</v>
      </c>
      <c r="D133" s="270"/>
      <c r="E133" s="270"/>
      <c r="F133" s="270"/>
      <c r="G133" s="270"/>
      <c r="H133" s="160"/>
      <c r="I133" s="160"/>
      <c r="J133" s="160"/>
      <c r="K133" s="160"/>
      <c r="L133" s="160"/>
      <c r="M133" s="160"/>
      <c r="N133" s="159"/>
      <c r="O133" s="159"/>
      <c r="P133" s="159"/>
      <c r="Q133" s="159"/>
      <c r="R133" s="160"/>
      <c r="S133" s="160"/>
      <c r="T133" s="160"/>
      <c r="U133" s="160"/>
      <c r="V133" s="160"/>
      <c r="W133" s="160"/>
      <c r="X133" s="160"/>
      <c r="Y133" s="160"/>
      <c r="Z133" s="150"/>
      <c r="AA133" s="150"/>
      <c r="AB133" s="150"/>
      <c r="AC133" s="150"/>
      <c r="AD133" s="150"/>
      <c r="AE133" s="150"/>
      <c r="AF133" s="150"/>
      <c r="AG133" s="150" t="s">
        <v>159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2" x14ac:dyDescent="0.2">
      <c r="A134" s="157"/>
      <c r="B134" s="158"/>
      <c r="C134" s="189" t="s">
        <v>1148</v>
      </c>
      <c r="D134" s="162"/>
      <c r="E134" s="163">
        <v>7.2</v>
      </c>
      <c r="F134" s="160"/>
      <c r="G134" s="160"/>
      <c r="H134" s="160"/>
      <c r="I134" s="160"/>
      <c r="J134" s="160"/>
      <c r="K134" s="160"/>
      <c r="L134" s="160"/>
      <c r="M134" s="160"/>
      <c r="N134" s="159"/>
      <c r="O134" s="159"/>
      <c r="P134" s="159"/>
      <c r="Q134" s="159"/>
      <c r="R134" s="160"/>
      <c r="S134" s="160"/>
      <c r="T134" s="160"/>
      <c r="U134" s="160"/>
      <c r="V134" s="160"/>
      <c r="W134" s="160"/>
      <c r="X134" s="160"/>
      <c r="Y134" s="160"/>
      <c r="Z134" s="150"/>
      <c r="AA134" s="150"/>
      <c r="AB134" s="150"/>
      <c r="AC134" s="150"/>
      <c r="AD134" s="150"/>
      <c r="AE134" s="150"/>
      <c r="AF134" s="150"/>
      <c r="AG134" s="150" t="s">
        <v>171</v>
      </c>
      <c r="AH134" s="150">
        <v>0</v>
      </c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3" x14ac:dyDescent="0.2">
      <c r="A135" s="157"/>
      <c r="B135" s="158"/>
      <c r="C135" s="189" t="s">
        <v>1149</v>
      </c>
      <c r="D135" s="162"/>
      <c r="E135" s="163">
        <v>6.7</v>
      </c>
      <c r="F135" s="160"/>
      <c r="G135" s="160"/>
      <c r="H135" s="160"/>
      <c r="I135" s="160"/>
      <c r="J135" s="160"/>
      <c r="K135" s="160"/>
      <c r="L135" s="160"/>
      <c r="M135" s="160"/>
      <c r="N135" s="159"/>
      <c r="O135" s="159"/>
      <c r="P135" s="159"/>
      <c r="Q135" s="159"/>
      <c r="R135" s="160"/>
      <c r="S135" s="160"/>
      <c r="T135" s="160"/>
      <c r="U135" s="160"/>
      <c r="V135" s="160"/>
      <c r="W135" s="160"/>
      <c r="X135" s="160"/>
      <c r="Y135" s="160"/>
      <c r="Z135" s="150"/>
      <c r="AA135" s="150"/>
      <c r="AB135" s="150"/>
      <c r="AC135" s="150"/>
      <c r="AD135" s="150"/>
      <c r="AE135" s="150"/>
      <c r="AF135" s="150"/>
      <c r="AG135" s="150" t="s">
        <v>171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ht="22.5" outlineLevel="1" x14ac:dyDescent="0.2">
      <c r="A136" s="173">
        <v>57</v>
      </c>
      <c r="B136" s="174" t="s">
        <v>1150</v>
      </c>
      <c r="C136" s="188" t="s">
        <v>1151</v>
      </c>
      <c r="D136" s="175" t="s">
        <v>223</v>
      </c>
      <c r="E136" s="176">
        <v>9.6</v>
      </c>
      <c r="F136" s="177"/>
      <c r="G136" s="178">
        <f>ROUND(E136*F136,2)</f>
        <v>0</v>
      </c>
      <c r="H136" s="161"/>
      <c r="I136" s="160">
        <f>ROUND(E136*H136,2)</f>
        <v>0</v>
      </c>
      <c r="J136" s="161"/>
      <c r="K136" s="160">
        <f>ROUND(E136*J136,2)</f>
        <v>0</v>
      </c>
      <c r="L136" s="160">
        <v>21</v>
      </c>
      <c r="M136" s="160">
        <f>G136*(1+L136/100)</f>
        <v>0</v>
      </c>
      <c r="N136" s="159">
        <v>0</v>
      </c>
      <c r="O136" s="159">
        <f>ROUND(E136*N136,2)</f>
        <v>0</v>
      </c>
      <c r="P136" s="159">
        <v>0</v>
      </c>
      <c r="Q136" s="159">
        <f>ROUND(E136*P136,2)</f>
        <v>0</v>
      </c>
      <c r="R136" s="160"/>
      <c r="S136" s="160" t="s">
        <v>148</v>
      </c>
      <c r="T136" s="160" t="s">
        <v>148</v>
      </c>
      <c r="U136" s="160">
        <v>0.17</v>
      </c>
      <c r="V136" s="160">
        <f>ROUND(E136*U136,2)</f>
        <v>1.63</v>
      </c>
      <c r="W136" s="160"/>
      <c r="X136" s="160" t="s">
        <v>209</v>
      </c>
      <c r="Y136" s="160" t="s">
        <v>151</v>
      </c>
      <c r="Z136" s="150"/>
      <c r="AA136" s="150"/>
      <c r="AB136" s="150"/>
      <c r="AC136" s="150"/>
      <c r="AD136" s="150"/>
      <c r="AE136" s="150"/>
      <c r="AF136" s="150"/>
      <c r="AG136" s="150" t="s">
        <v>210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2" x14ac:dyDescent="0.2">
      <c r="A137" s="157"/>
      <c r="B137" s="158"/>
      <c r="C137" s="189" t="s">
        <v>1152</v>
      </c>
      <c r="D137" s="162"/>
      <c r="E137" s="163">
        <v>9.6</v>
      </c>
      <c r="F137" s="160"/>
      <c r="G137" s="160"/>
      <c r="H137" s="160"/>
      <c r="I137" s="160"/>
      <c r="J137" s="160"/>
      <c r="K137" s="160"/>
      <c r="L137" s="160"/>
      <c r="M137" s="160"/>
      <c r="N137" s="159"/>
      <c r="O137" s="159"/>
      <c r="P137" s="159"/>
      <c r="Q137" s="159"/>
      <c r="R137" s="160"/>
      <c r="S137" s="160"/>
      <c r="T137" s="160"/>
      <c r="U137" s="160"/>
      <c r="V137" s="160"/>
      <c r="W137" s="160"/>
      <c r="X137" s="160"/>
      <c r="Y137" s="160"/>
      <c r="Z137" s="150"/>
      <c r="AA137" s="150"/>
      <c r="AB137" s="150"/>
      <c r="AC137" s="150"/>
      <c r="AD137" s="150"/>
      <c r="AE137" s="150"/>
      <c r="AF137" s="150"/>
      <c r="AG137" s="150" t="s">
        <v>171</v>
      </c>
      <c r="AH137" s="150">
        <v>5</v>
      </c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ht="22.5" outlineLevel="1" x14ac:dyDescent="0.2">
      <c r="A138" s="173">
        <v>58</v>
      </c>
      <c r="B138" s="174" t="s">
        <v>1153</v>
      </c>
      <c r="C138" s="188" t="s">
        <v>1154</v>
      </c>
      <c r="D138" s="175" t="s">
        <v>223</v>
      </c>
      <c r="E138" s="176">
        <v>9.4</v>
      </c>
      <c r="F138" s="177"/>
      <c r="G138" s="178">
        <f>ROUND(E138*F138,2)</f>
        <v>0</v>
      </c>
      <c r="H138" s="161"/>
      <c r="I138" s="160">
        <f>ROUND(E138*H138,2)</f>
        <v>0</v>
      </c>
      <c r="J138" s="161"/>
      <c r="K138" s="160">
        <f>ROUND(E138*J138,2)</f>
        <v>0</v>
      </c>
      <c r="L138" s="160">
        <v>21</v>
      </c>
      <c r="M138" s="160">
        <f>G138*(1+L138/100)</f>
        <v>0</v>
      </c>
      <c r="N138" s="159">
        <v>0</v>
      </c>
      <c r="O138" s="159">
        <f>ROUND(E138*N138,2)</f>
        <v>0</v>
      </c>
      <c r="P138" s="159">
        <v>0</v>
      </c>
      <c r="Q138" s="159">
        <f>ROUND(E138*P138,2)</f>
        <v>0</v>
      </c>
      <c r="R138" s="160"/>
      <c r="S138" s="160" t="s">
        <v>148</v>
      </c>
      <c r="T138" s="160" t="s">
        <v>148</v>
      </c>
      <c r="U138" s="160">
        <v>0.19586000000000001</v>
      </c>
      <c r="V138" s="160">
        <f>ROUND(E138*U138,2)</f>
        <v>1.84</v>
      </c>
      <c r="W138" s="160"/>
      <c r="X138" s="160" t="s">
        <v>209</v>
      </c>
      <c r="Y138" s="160" t="s">
        <v>151</v>
      </c>
      <c r="Z138" s="150"/>
      <c r="AA138" s="150"/>
      <c r="AB138" s="150"/>
      <c r="AC138" s="150"/>
      <c r="AD138" s="150"/>
      <c r="AE138" s="150"/>
      <c r="AF138" s="150"/>
      <c r="AG138" s="150" t="s">
        <v>210</v>
      </c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2" x14ac:dyDescent="0.2">
      <c r="A139" s="157"/>
      <c r="B139" s="158"/>
      <c r="C139" s="189" t="s">
        <v>1155</v>
      </c>
      <c r="D139" s="162"/>
      <c r="E139" s="163">
        <v>9.4</v>
      </c>
      <c r="F139" s="160"/>
      <c r="G139" s="160"/>
      <c r="H139" s="160"/>
      <c r="I139" s="160"/>
      <c r="J139" s="160"/>
      <c r="K139" s="160"/>
      <c r="L139" s="160"/>
      <c r="M139" s="160"/>
      <c r="N139" s="159"/>
      <c r="O139" s="159"/>
      <c r="P139" s="159"/>
      <c r="Q139" s="159"/>
      <c r="R139" s="160"/>
      <c r="S139" s="160"/>
      <c r="T139" s="160"/>
      <c r="U139" s="160"/>
      <c r="V139" s="160"/>
      <c r="W139" s="160"/>
      <c r="X139" s="160"/>
      <c r="Y139" s="160"/>
      <c r="Z139" s="150"/>
      <c r="AA139" s="150"/>
      <c r="AB139" s="150"/>
      <c r="AC139" s="150"/>
      <c r="AD139" s="150"/>
      <c r="AE139" s="150"/>
      <c r="AF139" s="150"/>
      <c r="AG139" s="150" t="s">
        <v>171</v>
      </c>
      <c r="AH139" s="150">
        <v>5</v>
      </c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ht="22.5" outlineLevel="1" x14ac:dyDescent="0.2">
      <c r="A140" s="173">
        <v>59</v>
      </c>
      <c r="B140" s="174" t="s">
        <v>1156</v>
      </c>
      <c r="C140" s="188" t="s">
        <v>1157</v>
      </c>
      <c r="D140" s="175" t="s">
        <v>223</v>
      </c>
      <c r="E140" s="176">
        <v>17.600000000000001</v>
      </c>
      <c r="F140" s="177"/>
      <c r="G140" s="178">
        <f>ROUND(E140*F140,2)</f>
        <v>0</v>
      </c>
      <c r="H140" s="161"/>
      <c r="I140" s="160">
        <f>ROUND(E140*H140,2)</f>
        <v>0</v>
      </c>
      <c r="J140" s="161"/>
      <c r="K140" s="160">
        <f>ROUND(E140*J140,2)</f>
        <v>0</v>
      </c>
      <c r="L140" s="160">
        <v>21</v>
      </c>
      <c r="M140" s="160">
        <f>G140*(1+L140/100)</f>
        <v>0</v>
      </c>
      <c r="N140" s="159">
        <v>0</v>
      </c>
      <c r="O140" s="159">
        <f>ROUND(E140*N140,2)</f>
        <v>0</v>
      </c>
      <c r="P140" s="159">
        <v>0</v>
      </c>
      <c r="Q140" s="159">
        <f>ROUND(E140*P140,2)</f>
        <v>0</v>
      </c>
      <c r="R140" s="160"/>
      <c r="S140" s="160" t="s">
        <v>148</v>
      </c>
      <c r="T140" s="160" t="s">
        <v>148</v>
      </c>
      <c r="U140" s="160">
        <v>0.22</v>
      </c>
      <c r="V140" s="160">
        <f>ROUND(E140*U140,2)</f>
        <v>3.87</v>
      </c>
      <c r="W140" s="160"/>
      <c r="X140" s="160" t="s">
        <v>209</v>
      </c>
      <c r="Y140" s="160" t="s">
        <v>151</v>
      </c>
      <c r="Z140" s="150"/>
      <c r="AA140" s="150"/>
      <c r="AB140" s="150"/>
      <c r="AC140" s="150"/>
      <c r="AD140" s="150"/>
      <c r="AE140" s="150"/>
      <c r="AF140" s="150"/>
      <c r="AG140" s="150" t="s">
        <v>210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2" x14ac:dyDescent="0.2">
      <c r="A141" s="157"/>
      <c r="B141" s="158"/>
      <c r="C141" s="189" t="s">
        <v>1158</v>
      </c>
      <c r="D141" s="162"/>
      <c r="E141" s="163">
        <v>17.600000000000001</v>
      </c>
      <c r="F141" s="160"/>
      <c r="G141" s="160"/>
      <c r="H141" s="160"/>
      <c r="I141" s="160"/>
      <c r="J141" s="160"/>
      <c r="K141" s="160"/>
      <c r="L141" s="160"/>
      <c r="M141" s="160"/>
      <c r="N141" s="159"/>
      <c r="O141" s="159"/>
      <c r="P141" s="159"/>
      <c r="Q141" s="159"/>
      <c r="R141" s="160"/>
      <c r="S141" s="160"/>
      <c r="T141" s="160"/>
      <c r="U141" s="160"/>
      <c r="V141" s="160"/>
      <c r="W141" s="160"/>
      <c r="X141" s="160"/>
      <c r="Y141" s="160"/>
      <c r="Z141" s="150"/>
      <c r="AA141" s="150"/>
      <c r="AB141" s="150"/>
      <c r="AC141" s="150"/>
      <c r="AD141" s="150"/>
      <c r="AE141" s="150"/>
      <c r="AF141" s="150"/>
      <c r="AG141" s="150" t="s">
        <v>171</v>
      </c>
      <c r="AH141" s="150">
        <v>5</v>
      </c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ht="22.5" outlineLevel="1" x14ac:dyDescent="0.2">
      <c r="A142" s="173">
        <v>60</v>
      </c>
      <c r="B142" s="174" t="s">
        <v>1159</v>
      </c>
      <c r="C142" s="188" t="s">
        <v>1160</v>
      </c>
      <c r="D142" s="175" t="s">
        <v>223</v>
      </c>
      <c r="E142" s="176">
        <v>13.9</v>
      </c>
      <c r="F142" s="177"/>
      <c r="G142" s="178">
        <f>ROUND(E142*F142,2)</f>
        <v>0</v>
      </c>
      <c r="H142" s="161"/>
      <c r="I142" s="160">
        <f>ROUND(E142*H142,2)</f>
        <v>0</v>
      </c>
      <c r="J142" s="161"/>
      <c r="K142" s="160">
        <f>ROUND(E142*J142,2)</f>
        <v>0</v>
      </c>
      <c r="L142" s="160">
        <v>21</v>
      </c>
      <c r="M142" s="160">
        <f>G142*(1+L142/100)</f>
        <v>0</v>
      </c>
      <c r="N142" s="159">
        <v>0</v>
      </c>
      <c r="O142" s="159">
        <f>ROUND(E142*N142,2)</f>
        <v>0</v>
      </c>
      <c r="P142" s="159">
        <v>0</v>
      </c>
      <c r="Q142" s="159">
        <f>ROUND(E142*P142,2)</f>
        <v>0</v>
      </c>
      <c r="R142" s="160"/>
      <c r="S142" s="160" t="s">
        <v>148</v>
      </c>
      <c r="T142" s="160" t="s">
        <v>148</v>
      </c>
      <c r="U142" s="160">
        <v>0.24</v>
      </c>
      <c r="V142" s="160">
        <f>ROUND(E142*U142,2)</f>
        <v>3.34</v>
      </c>
      <c r="W142" s="160"/>
      <c r="X142" s="160" t="s">
        <v>209</v>
      </c>
      <c r="Y142" s="160" t="s">
        <v>151</v>
      </c>
      <c r="Z142" s="150"/>
      <c r="AA142" s="150"/>
      <c r="AB142" s="150"/>
      <c r="AC142" s="150"/>
      <c r="AD142" s="150"/>
      <c r="AE142" s="150"/>
      <c r="AF142" s="150"/>
      <c r="AG142" s="150" t="s">
        <v>292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2" x14ac:dyDescent="0.2">
      <c r="A143" s="157"/>
      <c r="B143" s="158"/>
      <c r="C143" s="189" t="s">
        <v>1161</v>
      </c>
      <c r="D143" s="162"/>
      <c r="E143" s="163">
        <v>13.9</v>
      </c>
      <c r="F143" s="160"/>
      <c r="G143" s="160"/>
      <c r="H143" s="160"/>
      <c r="I143" s="160"/>
      <c r="J143" s="160"/>
      <c r="K143" s="160"/>
      <c r="L143" s="160"/>
      <c r="M143" s="160"/>
      <c r="N143" s="159"/>
      <c r="O143" s="159"/>
      <c r="P143" s="159"/>
      <c r="Q143" s="159"/>
      <c r="R143" s="160"/>
      <c r="S143" s="160"/>
      <c r="T143" s="160"/>
      <c r="U143" s="160"/>
      <c r="V143" s="160"/>
      <c r="W143" s="160"/>
      <c r="X143" s="160"/>
      <c r="Y143" s="160"/>
      <c r="Z143" s="150"/>
      <c r="AA143" s="150"/>
      <c r="AB143" s="150"/>
      <c r="AC143" s="150"/>
      <c r="AD143" s="150"/>
      <c r="AE143" s="150"/>
      <c r="AF143" s="150"/>
      <c r="AG143" s="150" t="s">
        <v>171</v>
      </c>
      <c r="AH143" s="150">
        <v>5</v>
      </c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1" x14ac:dyDescent="0.2">
      <c r="A144" s="173">
        <v>61</v>
      </c>
      <c r="B144" s="174" t="s">
        <v>1162</v>
      </c>
      <c r="C144" s="188" t="s">
        <v>1163</v>
      </c>
      <c r="D144" s="175" t="s">
        <v>223</v>
      </c>
      <c r="E144" s="176">
        <v>13.9</v>
      </c>
      <c r="F144" s="177"/>
      <c r="G144" s="178">
        <f>ROUND(E144*F144,2)</f>
        <v>0</v>
      </c>
      <c r="H144" s="161"/>
      <c r="I144" s="160">
        <f>ROUND(E144*H144,2)</f>
        <v>0</v>
      </c>
      <c r="J144" s="161"/>
      <c r="K144" s="160">
        <f>ROUND(E144*J144,2)</f>
        <v>0</v>
      </c>
      <c r="L144" s="160">
        <v>21</v>
      </c>
      <c r="M144" s="160">
        <f>G144*(1+L144/100)</f>
        <v>0</v>
      </c>
      <c r="N144" s="159">
        <v>0</v>
      </c>
      <c r="O144" s="159">
        <f>ROUND(E144*N144,2)</f>
        <v>0</v>
      </c>
      <c r="P144" s="159">
        <v>0</v>
      </c>
      <c r="Q144" s="159">
        <f>ROUND(E144*P144,2)</f>
        <v>0</v>
      </c>
      <c r="R144" s="160"/>
      <c r="S144" s="160" t="s">
        <v>148</v>
      </c>
      <c r="T144" s="160" t="s">
        <v>148</v>
      </c>
      <c r="U144" s="160">
        <v>4.2000000000000003E-2</v>
      </c>
      <c r="V144" s="160">
        <f>ROUND(E144*U144,2)</f>
        <v>0.57999999999999996</v>
      </c>
      <c r="W144" s="160"/>
      <c r="X144" s="160" t="s">
        <v>209</v>
      </c>
      <c r="Y144" s="160" t="s">
        <v>151</v>
      </c>
      <c r="Z144" s="150"/>
      <c r="AA144" s="150"/>
      <c r="AB144" s="150"/>
      <c r="AC144" s="150"/>
      <c r="AD144" s="150"/>
      <c r="AE144" s="150"/>
      <c r="AF144" s="150"/>
      <c r="AG144" s="150" t="s">
        <v>214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2" x14ac:dyDescent="0.2">
      <c r="A145" s="157"/>
      <c r="B145" s="158"/>
      <c r="C145" s="269" t="s">
        <v>664</v>
      </c>
      <c r="D145" s="270"/>
      <c r="E145" s="270"/>
      <c r="F145" s="270"/>
      <c r="G145" s="270"/>
      <c r="H145" s="160"/>
      <c r="I145" s="160"/>
      <c r="J145" s="160"/>
      <c r="K145" s="160"/>
      <c r="L145" s="160"/>
      <c r="M145" s="160"/>
      <c r="N145" s="159"/>
      <c r="O145" s="159"/>
      <c r="P145" s="159"/>
      <c r="Q145" s="159"/>
      <c r="R145" s="160"/>
      <c r="S145" s="160"/>
      <c r="T145" s="160"/>
      <c r="U145" s="160"/>
      <c r="V145" s="160"/>
      <c r="W145" s="160"/>
      <c r="X145" s="160"/>
      <c r="Y145" s="160"/>
      <c r="Z145" s="150"/>
      <c r="AA145" s="150"/>
      <c r="AB145" s="150"/>
      <c r="AC145" s="150"/>
      <c r="AD145" s="150"/>
      <c r="AE145" s="150"/>
      <c r="AF145" s="150"/>
      <c r="AG145" s="150" t="s">
        <v>159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2" x14ac:dyDescent="0.2">
      <c r="A146" s="157"/>
      <c r="B146" s="158"/>
      <c r="C146" s="189" t="s">
        <v>1161</v>
      </c>
      <c r="D146" s="162"/>
      <c r="E146" s="163">
        <v>13.9</v>
      </c>
      <c r="F146" s="160"/>
      <c r="G146" s="160"/>
      <c r="H146" s="160"/>
      <c r="I146" s="160"/>
      <c r="J146" s="160"/>
      <c r="K146" s="160"/>
      <c r="L146" s="160"/>
      <c r="M146" s="160"/>
      <c r="N146" s="159"/>
      <c r="O146" s="159"/>
      <c r="P146" s="159"/>
      <c r="Q146" s="159"/>
      <c r="R146" s="160"/>
      <c r="S146" s="160"/>
      <c r="T146" s="160"/>
      <c r="U146" s="160"/>
      <c r="V146" s="160"/>
      <c r="W146" s="160"/>
      <c r="X146" s="160"/>
      <c r="Y146" s="160"/>
      <c r="Z146" s="150"/>
      <c r="AA146" s="150"/>
      <c r="AB146" s="150"/>
      <c r="AC146" s="150"/>
      <c r="AD146" s="150"/>
      <c r="AE146" s="150"/>
      <c r="AF146" s="150"/>
      <c r="AG146" s="150" t="s">
        <v>171</v>
      </c>
      <c r="AH146" s="150">
        <v>5</v>
      </c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1" x14ac:dyDescent="0.2">
      <c r="A147" s="173">
        <v>62</v>
      </c>
      <c r="B147" s="174" t="s">
        <v>1164</v>
      </c>
      <c r="C147" s="188" t="s">
        <v>1165</v>
      </c>
      <c r="D147" s="175" t="s">
        <v>223</v>
      </c>
      <c r="E147" s="176">
        <v>36.6</v>
      </c>
      <c r="F147" s="177"/>
      <c r="G147" s="178">
        <f>ROUND(E147*F147,2)</f>
        <v>0</v>
      </c>
      <c r="H147" s="161"/>
      <c r="I147" s="160">
        <f>ROUND(E147*H147,2)</f>
        <v>0</v>
      </c>
      <c r="J147" s="161"/>
      <c r="K147" s="160">
        <f>ROUND(E147*J147,2)</f>
        <v>0</v>
      </c>
      <c r="L147" s="160">
        <v>21</v>
      </c>
      <c r="M147" s="160">
        <f>G147*(1+L147/100)</f>
        <v>0</v>
      </c>
      <c r="N147" s="159">
        <v>0</v>
      </c>
      <c r="O147" s="159">
        <f>ROUND(E147*N147,2)</f>
        <v>0</v>
      </c>
      <c r="P147" s="159">
        <v>0</v>
      </c>
      <c r="Q147" s="159">
        <f>ROUND(E147*P147,2)</f>
        <v>0</v>
      </c>
      <c r="R147" s="160"/>
      <c r="S147" s="160" t="s">
        <v>148</v>
      </c>
      <c r="T147" s="160" t="s">
        <v>148</v>
      </c>
      <c r="U147" s="160">
        <v>0.03</v>
      </c>
      <c r="V147" s="160">
        <f>ROUND(E147*U147,2)</f>
        <v>1.1000000000000001</v>
      </c>
      <c r="W147" s="160"/>
      <c r="X147" s="160" t="s">
        <v>209</v>
      </c>
      <c r="Y147" s="160" t="s">
        <v>151</v>
      </c>
      <c r="Z147" s="150"/>
      <c r="AA147" s="150"/>
      <c r="AB147" s="150"/>
      <c r="AC147" s="150"/>
      <c r="AD147" s="150"/>
      <c r="AE147" s="150"/>
      <c r="AF147" s="150"/>
      <c r="AG147" s="150" t="s">
        <v>214</v>
      </c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2" x14ac:dyDescent="0.2">
      <c r="A148" s="157"/>
      <c r="B148" s="158"/>
      <c r="C148" s="269" t="s">
        <v>664</v>
      </c>
      <c r="D148" s="270"/>
      <c r="E148" s="270"/>
      <c r="F148" s="270"/>
      <c r="G148" s="270"/>
      <c r="H148" s="160"/>
      <c r="I148" s="160"/>
      <c r="J148" s="160"/>
      <c r="K148" s="160"/>
      <c r="L148" s="160"/>
      <c r="M148" s="160"/>
      <c r="N148" s="159"/>
      <c r="O148" s="159"/>
      <c r="P148" s="159"/>
      <c r="Q148" s="159"/>
      <c r="R148" s="160"/>
      <c r="S148" s="160"/>
      <c r="T148" s="160"/>
      <c r="U148" s="160"/>
      <c r="V148" s="160"/>
      <c r="W148" s="160"/>
      <c r="X148" s="160"/>
      <c r="Y148" s="160"/>
      <c r="Z148" s="150"/>
      <c r="AA148" s="150"/>
      <c r="AB148" s="150"/>
      <c r="AC148" s="150"/>
      <c r="AD148" s="150"/>
      <c r="AE148" s="150"/>
      <c r="AF148" s="150"/>
      <c r="AG148" s="150" t="s">
        <v>159</v>
      </c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2" x14ac:dyDescent="0.2">
      <c r="A149" s="157"/>
      <c r="B149" s="158"/>
      <c r="C149" s="189" t="s">
        <v>1155</v>
      </c>
      <c r="D149" s="162"/>
      <c r="E149" s="163">
        <v>9.4</v>
      </c>
      <c r="F149" s="160"/>
      <c r="G149" s="160"/>
      <c r="H149" s="160"/>
      <c r="I149" s="160"/>
      <c r="J149" s="160"/>
      <c r="K149" s="160"/>
      <c r="L149" s="160"/>
      <c r="M149" s="160"/>
      <c r="N149" s="159"/>
      <c r="O149" s="159"/>
      <c r="P149" s="159"/>
      <c r="Q149" s="159"/>
      <c r="R149" s="160"/>
      <c r="S149" s="160"/>
      <c r="T149" s="160"/>
      <c r="U149" s="160"/>
      <c r="V149" s="160"/>
      <c r="W149" s="160"/>
      <c r="X149" s="160"/>
      <c r="Y149" s="160"/>
      <c r="Z149" s="150"/>
      <c r="AA149" s="150"/>
      <c r="AB149" s="150"/>
      <c r="AC149" s="150"/>
      <c r="AD149" s="150"/>
      <c r="AE149" s="150"/>
      <c r="AF149" s="150"/>
      <c r="AG149" s="150" t="s">
        <v>171</v>
      </c>
      <c r="AH149" s="150">
        <v>5</v>
      </c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3" x14ac:dyDescent="0.2">
      <c r="A150" s="157"/>
      <c r="B150" s="158"/>
      <c r="C150" s="189" t="s">
        <v>1152</v>
      </c>
      <c r="D150" s="162"/>
      <c r="E150" s="163">
        <v>9.6</v>
      </c>
      <c r="F150" s="160"/>
      <c r="G150" s="160"/>
      <c r="H150" s="160"/>
      <c r="I150" s="160"/>
      <c r="J150" s="160"/>
      <c r="K150" s="160"/>
      <c r="L150" s="160"/>
      <c r="M150" s="160"/>
      <c r="N150" s="159"/>
      <c r="O150" s="159"/>
      <c r="P150" s="159"/>
      <c r="Q150" s="159"/>
      <c r="R150" s="160"/>
      <c r="S150" s="160"/>
      <c r="T150" s="160"/>
      <c r="U150" s="160"/>
      <c r="V150" s="160"/>
      <c r="W150" s="160"/>
      <c r="X150" s="160"/>
      <c r="Y150" s="160"/>
      <c r="Z150" s="150"/>
      <c r="AA150" s="150"/>
      <c r="AB150" s="150"/>
      <c r="AC150" s="150"/>
      <c r="AD150" s="150"/>
      <c r="AE150" s="150"/>
      <c r="AF150" s="150"/>
      <c r="AG150" s="150" t="s">
        <v>171</v>
      </c>
      <c r="AH150" s="150">
        <v>5</v>
      </c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3" x14ac:dyDescent="0.2">
      <c r="A151" s="157"/>
      <c r="B151" s="158"/>
      <c r="C151" s="189" t="s">
        <v>1158</v>
      </c>
      <c r="D151" s="162"/>
      <c r="E151" s="163">
        <v>17.600000000000001</v>
      </c>
      <c r="F151" s="160"/>
      <c r="G151" s="160"/>
      <c r="H151" s="160"/>
      <c r="I151" s="160"/>
      <c r="J151" s="160"/>
      <c r="K151" s="160"/>
      <c r="L151" s="160"/>
      <c r="M151" s="160"/>
      <c r="N151" s="159"/>
      <c r="O151" s="159"/>
      <c r="P151" s="159"/>
      <c r="Q151" s="159"/>
      <c r="R151" s="160"/>
      <c r="S151" s="160"/>
      <c r="T151" s="160"/>
      <c r="U151" s="160"/>
      <c r="V151" s="160"/>
      <c r="W151" s="160"/>
      <c r="X151" s="160"/>
      <c r="Y151" s="160"/>
      <c r="Z151" s="150"/>
      <c r="AA151" s="150"/>
      <c r="AB151" s="150"/>
      <c r="AC151" s="150"/>
      <c r="AD151" s="150"/>
      <c r="AE151" s="150"/>
      <c r="AF151" s="150"/>
      <c r="AG151" s="150" t="s">
        <v>171</v>
      </c>
      <c r="AH151" s="150">
        <v>5</v>
      </c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ht="22.5" outlineLevel="1" x14ac:dyDescent="0.2">
      <c r="A152" s="173">
        <v>63</v>
      </c>
      <c r="B152" s="174" t="s">
        <v>1166</v>
      </c>
      <c r="C152" s="188" t="s">
        <v>1167</v>
      </c>
      <c r="D152" s="175" t="s">
        <v>229</v>
      </c>
      <c r="E152" s="176">
        <v>12</v>
      </c>
      <c r="F152" s="177"/>
      <c r="G152" s="178">
        <f>ROUND(E152*F152,2)</f>
        <v>0</v>
      </c>
      <c r="H152" s="161"/>
      <c r="I152" s="160">
        <f>ROUND(E152*H152,2)</f>
        <v>0</v>
      </c>
      <c r="J152" s="161"/>
      <c r="K152" s="160">
        <f>ROUND(E152*J152,2)</f>
        <v>0</v>
      </c>
      <c r="L152" s="160">
        <v>21</v>
      </c>
      <c r="M152" s="160">
        <f>G152*(1+L152/100)</f>
        <v>0</v>
      </c>
      <c r="N152" s="159">
        <v>0</v>
      </c>
      <c r="O152" s="159">
        <f>ROUND(E152*N152,2)</f>
        <v>0</v>
      </c>
      <c r="P152" s="159">
        <v>0</v>
      </c>
      <c r="Q152" s="159">
        <f>ROUND(E152*P152,2)</f>
        <v>0</v>
      </c>
      <c r="R152" s="160"/>
      <c r="S152" s="160" t="s">
        <v>148</v>
      </c>
      <c r="T152" s="160" t="s">
        <v>148</v>
      </c>
      <c r="U152" s="160">
        <v>0.19269</v>
      </c>
      <c r="V152" s="160">
        <f>ROUND(E152*U152,2)</f>
        <v>2.31</v>
      </c>
      <c r="W152" s="160"/>
      <c r="X152" s="160" t="s">
        <v>209</v>
      </c>
      <c r="Y152" s="160" t="s">
        <v>151</v>
      </c>
      <c r="Z152" s="150"/>
      <c r="AA152" s="150"/>
      <c r="AB152" s="150"/>
      <c r="AC152" s="150"/>
      <c r="AD152" s="150"/>
      <c r="AE152" s="150"/>
      <c r="AF152" s="150"/>
      <c r="AG152" s="150" t="s">
        <v>214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2" x14ac:dyDescent="0.2">
      <c r="A153" s="157"/>
      <c r="B153" s="158"/>
      <c r="C153" s="189" t="s">
        <v>1168</v>
      </c>
      <c r="D153" s="162"/>
      <c r="E153" s="163">
        <v>2</v>
      </c>
      <c r="F153" s="160"/>
      <c r="G153" s="160"/>
      <c r="H153" s="160"/>
      <c r="I153" s="160"/>
      <c r="J153" s="160"/>
      <c r="K153" s="160"/>
      <c r="L153" s="160"/>
      <c r="M153" s="160"/>
      <c r="N153" s="159"/>
      <c r="O153" s="159"/>
      <c r="P153" s="159"/>
      <c r="Q153" s="159"/>
      <c r="R153" s="160"/>
      <c r="S153" s="160"/>
      <c r="T153" s="160"/>
      <c r="U153" s="160"/>
      <c r="V153" s="160"/>
      <c r="W153" s="160"/>
      <c r="X153" s="160"/>
      <c r="Y153" s="160"/>
      <c r="Z153" s="150"/>
      <c r="AA153" s="150"/>
      <c r="AB153" s="150"/>
      <c r="AC153" s="150"/>
      <c r="AD153" s="150"/>
      <c r="AE153" s="150"/>
      <c r="AF153" s="150"/>
      <c r="AG153" s="150" t="s">
        <v>171</v>
      </c>
      <c r="AH153" s="150">
        <v>5</v>
      </c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3" x14ac:dyDescent="0.2">
      <c r="A154" s="157"/>
      <c r="B154" s="158"/>
      <c r="C154" s="189" t="s">
        <v>1169</v>
      </c>
      <c r="D154" s="162"/>
      <c r="E154" s="163">
        <v>9</v>
      </c>
      <c r="F154" s="160"/>
      <c r="G154" s="160"/>
      <c r="H154" s="160"/>
      <c r="I154" s="160"/>
      <c r="J154" s="160"/>
      <c r="K154" s="160"/>
      <c r="L154" s="160"/>
      <c r="M154" s="160"/>
      <c r="N154" s="159"/>
      <c r="O154" s="159"/>
      <c r="P154" s="159"/>
      <c r="Q154" s="159"/>
      <c r="R154" s="160"/>
      <c r="S154" s="160"/>
      <c r="T154" s="160"/>
      <c r="U154" s="160"/>
      <c r="V154" s="160"/>
      <c r="W154" s="160"/>
      <c r="X154" s="160"/>
      <c r="Y154" s="160"/>
      <c r="Z154" s="150"/>
      <c r="AA154" s="150"/>
      <c r="AB154" s="150"/>
      <c r="AC154" s="150"/>
      <c r="AD154" s="150"/>
      <c r="AE154" s="150"/>
      <c r="AF154" s="150"/>
      <c r="AG154" s="150" t="s">
        <v>171</v>
      </c>
      <c r="AH154" s="150">
        <v>5</v>
      </c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3" x14ac:dyDescent="0.2">
      <c r="A155" s="157"/>
      <c r="B155" s="158"/>
      <c r="C155" s="189" t="s">
        <v>1170</v>
      </c>
      <c r="D155" s="162"/>
      <c r="E155" s="163">
        <v>1</v>
      </c>
      <c r="F155" s="160"/>
      <c r="G155" s="160"/>
      <c r="H155" s="160"/>
      <c r="I155" s="160"/>
      <c r="J155" s="160"/>
      <c r="K155" s="160"/>
      <c r="L155" s="160"/>
      <c r="M155" s="160"/>
      <c r="N155" s="159"/>
      <c r="O155" s="159"/>
      <c r="P155" s="159"/>
      <c r="Q155" s="159"/>
      <c r="R155" s="160"/>
      <c r="S155" s="160"/>
      <c r="T155" s="160"/>
      <c r="U155" s="160"/>
      <c r="V155" s="160"/>
      <c r="W155" s="160"/>
      <c r="X155" s="160"/>
      <c r="Y155" s="160"/>
      <c r="Z155" s="150"/>
      <c r="AA155" s="150"/>
      <c r="AB155" s="150"/>
      <c r="AC155" s="150"/>
      <c r="AD155" s="150"/>
      <c r="AE155" s="150"/>
      <c r="AF155" s="150"/>
      <c r="AG155" s="150" t="s">
        <v>171</v>
      </c>
      <c r="AH155" s="150">
        <v>5</v>
      </c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ht="22.5" outlineLevel="1" x14ac:dyDescent="0.2">
      <c r="A156" s="173">
        <v>64</v>
      </c>
      <c r="B156" s="174" t="s">
        <v>1171</v>
      </c>
      <c r="C156" s="188" t="s">
        <v>1172</v>
      </c>
      <c r="D156" s="175" t="s">
        <v>229</v>
      </c>
      <c r="E156" s="176">
        <v>5</v>
      </c>
      <c r="F156" s="177"/>
      <c r="G156" s="178">
        <f>ROUND(E156*F156,2)</f>
        <v>0</v>
      </c>
      <c r="H156" s="161"/>
      <c r="I156" s="160">
        <f>ROUND(E156*H156,2)</f>
        <v>0</v>
      </c>
      <c r="J156" s="161"/>
      <c r="K156" s="160">
        <f>ROUND(E156*J156,2)</f>
        <v>0</v>
      </c>
      <c r="L156" s="160">
        <v>21</v>
      </c>
      <c r="M156" s="160">
        <f>G156*(1+L156/100)</f>
        <v>0</v>
      </c>
      <c r="N156" s="159">
        <v>0</v>
      </c>
      <c r="O156" s="159">
        <f>ROUND(E156*N156,2)</f>
        <v>0</v>
      </c>
      <c r="P156" s="159">
        <v>0</v>
      </c>
      <c r="Q156" s="159">
        <f>ROUND(E156*P156,2)</f>
        <v>0</v>
      </c>
      <c r="R156" s="160"/>
      <c r="S156" s="160" t="s">
        <v>148</v>
      </c>
      <c r="T156" s="160" t="s">
        <v>148</v>
      </c>
      <c r="U156" s="160">
        <v>0.1</v>
      </c>
      <c r="V156" s="160">
        <f>ROUND(E156*U156,2)</f>
        <v>0.5</v>
      </c>
      <c r="W156" s="160"/>
      <c r="X156" s="160" t="s">
        <v>209</v>
      </c>
      <c r="Y156" s="160" t="s">
        <v>151</v>
      </c>
      <c r="Z156" s="150"/>
      <c r="AA156" s="150"/>
      <c r="AB156" s="150"/>
      <c r="AC156" s="150"/>
      <c r="AD156" s="150"/>
      <c r="AE156" s="150"/>
      <c r="AF156" s="150"/>
      <c r="AG156" s="150" t="s">
        <v>292</v>
      </c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2" x14ac:dyDescent="0.2">
      <c r="A157" s="157"/>
      <c r="B157" s="158"/>
      <c r="C157" s="189" t="s">
        <v>1173</v>
      </c>
      <c r="D157" s="162"/>
      <c r="E157" s="163">
        <v>2</v>
      </c>
      <c r="F157" s="160"/>
      <c r="G157" s="160"/>
      <c r="H157" s="160"/>
      <c r="I157" s="160"/>
      <c r="J157" s="160"/>
      <c r="K157" s="160"/>
      <c r="L157" s="160"/>
      <c r="M157" s="160"/>
      <c r="N157" s="159"/>
      <c r="O157" s="159"/>
      <c r="P157" s="159"/>
      <c r="Q157" s="159"/>
      <c r="R157" s="160"/>
      <c r="S157" s="160"/>
      <c r="T157" s="160"/>
      <c r="U157" s="160"/>
      <c r="V157" s="160"/>
      <c r="W157" s="160"/>
      <c r="X157" s="160"/>
      <c r="Y157" s="160"/>
      <c r="Z157" s="150"/>
      <c r="AA157" s="150"/>
      <c r="AB157" s="150"/>
      <c r="AC157" s="150"/>
      <c r="AD157" s="150"/>
      <c r="AE157" s="150"/>
      <c r="AF157" s="150"/>
      <c r="AG157" s="150" t="s">
        <v>171</v>
      </c>
      <c r="AH157" s="150">
        <v>5</v>
      </c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3" x14ac:dyDescent="0.2">
      <c r="A158" s="157"/>
      <c r="B158" s="158"/>
      <c r="C158" s="189" t="s">
        <v>1174</v>
      </c>
      <c r="D158" s="162"/>
      <c r="E158" s="163">
        <v>3</v>
      </c>
      <c r="F158" s="160"/>
      <c r="G158" s="160"/>
      <c r="H158" s="160"/>
      <c r="I158" s="160"/>
      <c r="J158" s="160"/>
      <c r="K158" s="160"/>
      <c r="L158" s="160"/>
      <c r="M158" s="160"/>
      <c r="N158" s="159"/>
      <c r="O158" s="159"/>
      <c r="P158" s="159"/>
      <c r="Q158" s="159"/>
      <c r="R158" s="160"/>
      <c r="S158" s="160"/>
      <c r="T158" s="160"/>
      <c r="U158" s="160"/>
      <c r="V158" s="160"/>
      <c r="W158" s="160"/>
      <c r="X158" s="160"/>
      <c r="Y158" s="160"/>
      <c r="Z158" s="150"/>
      <c r="AA158" s="150"/>
      <c r="AB158" s="150"/>
      <c r="AC158" s="150"/>
      <c r="AD158" s="150"/>
      <c r="AE158" s="150"/>
      <c r="AF158" s="150"/>
      <c r="AG158" s="150" t="s">
        <v>171</v>
      </c>
      <c r="AH158" s="150">
        <v>5</v>
      </c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ht="22.5" outlineLevel="1" x14ac:dyDescent="0.2">
      <c r="A159" s="173">
        <v>65</v>
      </c>
      <c r="B159" s="174" t="s">
        <v>1175</v>
      </c>
      <c r="C159" s="188" t="s">
        <v>1176</v>
      </c>
      <c r="D159" s="175" t="s">
        <v>229</v>
      </c>
      <c r="E159" s="176">
        <v>10</v>
      </c>
      <c r="F159" s="177"/>
      <c r="G159" s="178">
        <f>ROUND(E159*F159,2)</f>
        <v>0</v>
      </c>
      <c r="H159" s="161"/>
      <c r="I159" s="160">
        <f>ROUND(E159*H159,2)</f>
        <v>0</v>
      </c>
      <c r="J159" s="161"/>
      <c r="K159" s="160">
        <f>ROUND(E159*J159,2)</f>
        <v>0</v>
      </c>
      <c r="L159" s="160">
        <v>21</v>
      </c>
      <c r="M159" s="160">
        <f>G159*(1+L159/100)</f>
        <v>0</v>
      </c>
      <c r="N159" s="159">
        <v>0</v>
      </c>
      <c r="O159" s="159">
        <f>ROUND(E159*N159,2)</f>
        <v>0</v>
      </c>
      <c r="P159" s="159">
        <v>0</v>
      </c>
      <c r="Q159" s="159">
        <f>ROUND(E159*P159,2)</f>
        <v>0</v>
      </c>
      <c r="R159" s="160"/>
      <c r="S159" s="160" t="s">
        <v>148</v>
      </c>
      <c r="T159" s="160" t="s">
        <v>148</v>
      </c>
      <c r="U159" s="160">
        <v>0.23</v>
      </c>
      <c r="V159" s="160">
        <f>ROUND(E159*U159,2)</f>
        <v>2.2999999999999998</v>
      </c>
      <c r="W159" s="160"/>
      <c r="X159" s="160" t="s">
        <v>209</v>
      </c>
      <c r="Y159" s="160" t="s">
        <v>151</v>
      </c>
      <c r="Z159" s="150"/>
      <c r="AA159" s="150"/>
      <c r="AB159" s="150"/>
      <c r="AC159" s="150"/>
      <c r="AD159" s="150"/>
      <c r="AE159" s="150"/>
      <c r="AF159" s="150"/>
      <c r="AG159" s="150" t="s">
        <v>214</v>
      </c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2" x14ac:dyDescent="0.2">
      <c r="A160" s="157"/>
      <c r="B160" s="158"/>
      <c r="C160" s="189" t="s">
        <v>1177</v>
      </c>
      <c r="D160" s="162"/>
      <c r="E160" s="163">
        <v>2</v>
      </c>
      <c r="F160" s="160"/>
      <c r="G160" s="160"/>
      <c r="H160" s="160"/>
      <c r="I160" s="160"/>
      <c r="J160" s="160"/>
      <c r="K160" s="160"/>
      <c r="L160" s="160"/>
      <c r="M160" s="160"/>
      <c r="N160" s="159"/>
      <c r="O160" s="159"/>
      <c r="P160" s="159"/>
      <c r="Q160" s="159"/>
      <c r="R160" s="160"/>
      <c r="S160" s="160"/>
      <c r="T160" s="160"/>
      <c r="U160" s="160"/>
      <c r="V160" s="160"/>
      <c r="W160" s="160"/>
      <c r="X160" s="160"/>
      <c r="Y160" s="160"/>
      <c r="Z160" s="150"/>
      <c r="AA160" s="150"/>
      <c r="AB160" s="150"/>
      <c r="AC160" s="150"/>
      <c r="AD160" s="150"/>
      <c r="AE160" s="150"/>
      <c r="AF160" s="150"/>
      <c r="AG160" s="150" t="s">
        <v>171</v>
      </c>
      <c r="AH160" s="150">
        <v>5</v>
      </c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3" x14ac:dyDescent="0.2">
      <c r="A161" s="157"/>
      <c r="B161" s="158"/>
      <c r="C161" s="189" t="s">
        <v>1178</v>
      </c>
      <c r="D161" s="162"/>
      <c r="E161" s="163">
        <v>1</v>
      </c>
      <c r="F161" s="160"/>
      <c r="G161" s="160"/>
      <c r="H161" s="160"/>
      <c r="I161" s="160"/>
      <c r="J161" s="160"/>
      <c r="K161" s="160"/>
      <c r="L161" s="160"/>
      <c r="M161" s="160"/>
      <c r="N161" s="159"/>
      <c r="O161" s="159"/>
      <c r="P161" s="159"/>
      <c r="Q161" s="159"/>
      <c r="R161" s="160"/>
      <c r="S161" s="160"/>
      <c r="T161" s="160"/>
      <c r="U161" s="160"/>
      <c r="V161" s="160"/>
      <c r="W161" s="160"/>
      <c r="X161" s="160"/>
      <c r="Y161" s="160"/>
      <c r="Z161" s="150"/>
      <c r="AA161" s="150"/>
      <c r="AB161" s="150"/>
      <c r="AC161" s="150"/>
      <c r="AD161" s="150"/>
      <c r="AE161" s="150"/>
      <c r="AF161" s="150"/>
      <c r="AG161" s="150" t="s">
        <v>171</v>
      </c>
      <c r="AH161" s="150">
        <v>5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3" x14ac:dyDescent="0.2">
      <c r="A162" s="157"/>
      <c r="B162" s="158"/>
      <c r="C162" s="189" t="s">
        <v>1179</v>
      </c>
      <c r="D162" s="162"/>
      <c r="E162" s="163">
        <v>7</v>
      </c>
      <c r="F162" s="160"/>
      <c r="G162" s="160"/>
      <c r="H162" s="160"/>
      <c r="I162" s="160"/>
      <c r="J162" s="160"/>
      <c r="K162" s="160"/>
      <c r="L162" s="160"/>
      <c r="M162" s="160"/>
      <c r="N162" s="159"/>
      <c r="O162" s="159"/>
      <c r="P162" s="159"/>
      <c r="Q162" s="159"/>
      <c r="R162" s="160"/>
      <c r="S162" s="160"/>
      <c r="T162" s="160"/>
      <c r="U162" s="160"/>
      <c r="V162" s="160"/>
      <c r="W162" s="160"/>
      <c r="X162" s="160"/>
      <c r="Y162" s="160"/>
      <c r="Z162" s="150"/>
      <c r="AA162" s="150"/>
      <c r="AB162" s="150"/>
      <c r="AC162" s="150"/>
      <c r="AD162" s="150"/>
      <c r="AE162" s="150"/>
      <c r="AF162" s="150"/>
      <c r="AG162" s="150" t="s">
        <v>171</v>
      </c>
      <c r="AH162" s="150">
        <v>5</v>
      </c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ht="22.5" outlineLevel="1" x14ac:dyDescent="0.2">
      <c r="A163" s="173">
        <v>66</v>
      </c>
      <c r="B163" s="174" t="s">
        <v>1180</v>
      </c>
      <c r="C163" s="188" t="s">
        <v>1181</v>
      </c>
      <c r="D163" s="175" t="s">
        <v>229</v>
      </c>
      <c r="E163" s="176">
        <v>8</v>
      </c>
      <c r="F163" s="177"/>
      <c r="G163" s="178">
        <f>ROUND(E163*F163,2)</f>
        <v>0</v>
      </c>
      <c r="H163" s="161"/>
      <c r="I163" s="160">
        <f>ROUND(E163*H163,2)</f>
        <v>0</v>
      </c>
      <c r="J163" s="161"/>
      <c r="K163" s="160">
        <f>ROUND(E163*J163,2)</f>
        <v>0</v>
      </c>
      <c r="L163" s="160">
        <v>21</v>
      </c>
      <c r="M163" s="160">
        <f>G163*(1+L163/100)</f>
        <v>0</v>
      </c>
      <c r="N163" s="159">
        <v>0</v>
      </c>
      <c r="O163" s="159">
        <f>ROUND(E163*N163,2)</f>
        <v>0</v>
      </c>
      <c r="P163" s="159">
        <v>0</v>
      </c>
      <c r="Q163" s="159">
        <f>ROUND(E163*P163,2)</f>
        <v>0</v>
      </c>
      <c r="R163" s="160"/>
      <c r="S163" s="160" t="s">
        <v>148</v>
      </c>
      <c r="T163" s="160" t="s">
        <v>148</v>
      </c>
      <c r="U163" s="160">
        <v>0.12656000000000001</v>
      </c>
      <c r="V163" s="160">
        <f>ROUND(E163*U163,2)</f>
        <v>1.01</v>
      </c>
      <c r="W163" s="160"/>
      <c r="X163" s="160" t="s">
        <v>209</v>
      </c>
      <c r="Y163" s="160" t="s">
        <v>151</v>
      </c>
      <c r="Z163" s="150"/>
      <c r="AA163" s="150"/>
      <c r="AB163" s="150"/>
      <c r="AC163" s="150"/>
      <c r="AD163" s="150"/>
      <c r="AE163" s="150"/>
      <c r="AF163" s="150"/>
      <c r="AG163" s="150" t="s">
        <v>292</v>
      </c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2" x14ac:dyDescent="0.2">
      <c r="A164" s="157"/>
      <c r="B164" s="158"/>
      <c r="C164" s="189" t="s">
        <v>1182</v>
      </c>
      <c r="D164" s="162"/>
      <c r="E164" s="163">
        <v>2</v>
      </c>
      <c r="F164" s="160"/>
      <c r="G164" s="160"/>
      <c r="H164" s="160"/>
      <c r="I164" s="160"/>
      <c r="J164" s="160"/>
      <c r="K164" s="160"/>
      <c r="L164" s="160"/>
      <c r="M164" s="160"/>
      <c r="N164" s="159"/>
      <c r="O164" s="159"/>
      <c r="P164" s="159"/>
      <c r="Q164" s="159"/>
      <c r="R164" s="160"/>
      <c r="S164" s="160"/>
      <c r="T164" s="160"/>
      <c r="U164" s="160"/>
      <c r="V164" s="160"/>
      <c r="W164" s="160"/>
      <c r="X164" s="160"/>
      <c r="Y164" s="160"/>
      <c r="Z164" s="150"/>
      <c r="AA164" s="150"/>
      <c r="AB164" s="150"/>
      <c r="AC164" s="150"/>
      <c r="AD164" s="150"/>
      <c r="AE164" s="150"/>
      <c r="AF164" s="150"/>
      <c r="AG164" s="150" t="s">
        <v>171</v>
      </c>
      <c r="AH164" s="150">
        <v>5</v>
      </c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3" x14ac:dyDescent="0.2">
      <c r="A165" s="157"/>
      <c r="B165" s="158"/>
      <c r="C165" s="189" t="s">
        <v>1183</v>
      </c>
      <c r="D165" s="162"/>
      <c r="E165" s="163">
        <v>4</v>
      </c>
      <c r="F165" s="160"/>
      <c r="G165" s="160"/>
      <c r="H165" s="160"/>
      <c r="I165" s="160"/>
      <c r="J165" s="160"/>
      <c r="K165" s="160"/>
      <c r="L165" s="160"/>
      <c r="M165" s="160"/>
      <c r="N165" s="159"/>
      <c r="O165" s="159"/>
      <c r="P165" s="159"/>
      <c r="Q165" s="159"/>
      <c r="R165" s="160"/>
      <c r="S165" s="160"/>
      <c r="T165" s="160"/>
      <c r="U165" s="160"/>
      <c r="V165" s="160"/>
      <c r="W165" s="160"/>
      <c r="X165" s="160"/>
      <c r="Y165" s="160"/>
      <c r="Z165" s="150"/>
      <c r="AA165" s="150"/>
      <c r="AB165" s="150"/>
      <c r="AC165" s="150"/>
      <c r="AD165" s="150"/>
      <c r="AE165" s="150"/>
      <c r="AF165" s="150"/>
      <c r="AG165" s="150" t="s">
        <v>171</v>
      </c>
      <c r="AH165" s="150">
        <v>5</v>
      </c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3" x14ac:dyDescent="0.2">
      <c r="A166" s="157"/>
      <c r="B166" s="158"/>
      <c r="C166" s="189" t="s">
        <v>1184</v>
      </c>
      <c r="D166" s="162"/>
      <c r="E166" s="163">
        <v>2</v>
      </c>
      <c r="F166" s="160"/>
      <c r="G166" s="160"/>
      <c r="H166" s="160"/>
      <c r="I166" s="160"/>
      <c r="J166" s="160"/>
      <c r="K166" s="160"/>
      <c r="L166" s="160"/>
      <c r="M166" s="160"/>
      <c r="N166" s="159"/>
      <c r="O166" s="159"/>
      <c r="P166" s="159"/>
      <c r="Q166" s="159"/>
      <c r="R166" s="160"/>
      <c r="S166" s="160"/>
      <c r="T166" s="160"/>
      <c r="U166" s="160"/>
      <c r="V166" s="160"/>
      <c r="W166" s="160"/>
      <c r="X166" s="160"/>
      <c r="Y166" s="160"/>
      <c r="Z166" s="150"/>
      <c r="AA166" s="150"/>
      <c r="AB166" s="150"/>
      <c r="AC166" s="150"/>
      <c r="AD166" s="150"/>
      <c r="AE166" s="150"/>
      <c r="AF166" s="150"/>
      <c r="AG166" s="150" t="s">
        <v>171</v>
      </c>
      <c r="AH166" s="150">
        <v>5</v>
      </c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ht="22.5" outlineLevel="1" x14ac:dyDescent="0.2">
      <c r="A167" s="173">
        <v>67</v>
      </c>
      <c r="B167" s="174" t="s">
        <v>1185</v>
      </c>
      <c r="C167" s="188" t="s">
        <v>1186</v>
      </c>
      <c r="D167" s="175" t="s">
        <v>229</v>
      </c>
      <c r="E167" s="176">
        <v>4</v>
      </c>
      <c r="F167" s="177"/>
      <c r="G167" s="178">
        <f>ROUND(E167*F167,2)</f>
        <v>0</v>
      </c>
      <c r="H167" s="161"/>
      <c r="I167" s="160">
        <f>ROUND(E167*H167,2)</f>
        <v>0</v>
      </c>
      <c r="J167" s="161"/>
      <c r="K167" s="160">
        <f>ROUND(E167*J167,2)</f>
        <v>0</v>
      </c>
      <c r="L167" s="160">
        <v>21</v>
      </c>
      <c r="M167" s="160">
        <f>G167*(1+L167/100)</f>
        <v>0</v>
      </c>
      <c r="N167" s="159">
        <v>0</v>
      </c>
      <c r="O167" s="159">
        <f>ROUND(E167*N167,2)</f>
        <v>0</v>
      </c>
      <c r="P167" s="159">
        <v>0</v>
      </c>
      <c r="Q167" s="159">
        <f>ROUND(E167*P167,2)</f>
        <v>0</v>
      </c>
      <c r="R167" s="160"/>
      <c r="S167" s="160" t="s">
        <v>148</v>
      </c>
      <c r="T167" s="160" t="s">
        <v>148</v>
      </c>
      <c r="U167" s="160">
        <v>0.15</v>
      </c>
      <c r="V167" s="160">
        <f>ROUND(E167*U167,2)</f>
        <v>0.6</v>
      </c>
      <c r="W167" s="160"/>
      <c r="X167" s="160" t="s">
        <v>209</v>
      </c>
      <c r="Y167" s="160" t="s">
        <v>151</v>
      </c>
      <c r="Z167" s="150"/>
      <c r="AA167" s="150"/>
      <c r="AB167" s="150"/>
      <c r="AC167" s="150"/>
      <c r="AD167" s="150"/>
      <c r="AE167" s="150"/>
      <c r="AF167" s="150"/>
      <c r="AG167" s="150" t="s">
        <v>292</v>
      </c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2" x14ac:dyDescent="0.2">
      <c r="A168" s="157"/>
      <c r="B168" s="158"/>
      <c r="C168" s="189" t="s">
        <v>1187</v>
      </c>
      <c r="D168" s="162"/>
      <c r="E168" s="163">
        <v>3</v>
      </c>
      <c r="F168" s="160"/>
      <c r="G168" s="160"/>
      <c r="H168" s="160"/>
      <c r="I168" s="160"/>
      <c r="J168" s="160"/>
      <c r="K168" s="160"/>
      <c r="L168" s="160"/>
      <c r="M168" s="160"/>
      <c r="N168" s="159"/>
      <c r="O168" s="159"/>
      <c r="P168" s="159"/>
      <c r="Q168" s="159"/>
      <c r="R168" s="160"/>
      <c r="S168" s="160"/>
      <c r="T168" s="160"/>
      <c r="U168" s="160"/>
      <c r="V168" s="160"/>
      <c r="W168" s="160"/>
      <c r="X168" s="160"/>
      <c r="Y168" s="160"/>
      <c r="Z168" s="150"/>
      <c r="AA168" s="150"/>
      <c r="AB168" s="150"/>
      <c r="AC168" s="150"/>
      <c r="AD168" s="150"/>
      <c r="AE168" s="150"/>
      <c r="AF168" s="150"/>
      <c r="AG168" s="150" t="s">
        <v>171</v>
      </c>
      <c r="AH168" s="150">
        <v>5</v>
      </c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3" x14ac:dyDescent="0.2">
      <c r="A169" s="157"/>
      <c r="B169" s="158"/>
      <c r="C169" s="189" t="s">
        <v>1188</v>
      </c>
      <c r="D169" s="162"/>
      <c r="E169" s="163">
        <v>1</v>
      </c>
      <c r="F169" s="160"/>
      <c r="G169" s="160"/>
      <c r="H169" s="160"/>
      <c r="I169" s="160"/>
      <c r="J169" s="160"/>
      <c r="K169" s="160"/>
      <c r="L169" s="160"/>
      <c r="M169" s="160"/>
      <c r="N169" s="159"/>
      <c r="O169" s="159"/>
      <c r="P169" s="159"/>
      <c r="Q169" s="159"/>
      <c r="R169" s="160"/>
      <c r="S169" s="160"/>
      <c r="T169" s="160"/>
      <c r="U169" s="160"/>
      <c r="V169" s="160"/>
      <c r="W169" s="160"/>
      <c r="X169" s="160"/>
      <c r="Y169" s="160"/>
      <c r="Z169" s="150"/>
      <c r="AA169" s="150"/>
      <c r="AB169" s="150"/>
      <c r="AC169" s="150"/>
      <c r="AD169" s="150"/>
      <c r="AE169" s="150"/>
      <c r="AF169" s="150"/>
      <c r="AG169" s="150" t="s">
        <v>171</v>
      </c>
      <c r="AH169" s="150">
        <v>5</v>
      </c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ht="22.5" outlineLevel="1" x14ac:dyDescent="0.2">
      <c r="A170" s="173">
        <v>68</v>
      </c>
      <c r="B170" s="174" t="s">
        <v>1189</v>
      </c>
      <c r="C170" s="188" t="s">
        <v>1190</v>
      </c>
      <c r="D170" s="175" t="s">
        <v>229</v>
      </c>
      <c r="E170" s="176">
        <v>7</v>
      </c>
      <c r="F170" s="177"/>
      <c r="G170" s="178">
        <f>ROUND(E170*F170,2)</f>
        <v>0</v>
      </c>
      <c r="H170" s="161"/>
      <c r="I170" s="160">
        <f>ROUND(E170*H170,2)</f>
        <v>0</v>
      </c>
      <c r="J170" s="161"/>
      <c r="K170" s="160">
        <f>ROUND(E170*J170,2)</f>
        <v>0</v>
      </c>
      <c r="L170" s="160">
        <v>21</v>
      </c>
      <c r="M170" s="160">
        <f>G170*(1+L170/100)</f>
        <v>0</v>
      </c>
      <c r="N170" s="159">
        <v>0</v>
      </c>
      <c r="O170" s="159">
        <f>ROUND(E170*N170,2)</f>
        <v>0</v>
      </c>
      <c r="P170" s="159">
        <v>0</v>
      </c>
      <c r="Q170" s="159">
        <f>ROUND(E170*P170,2)</f>
        <v>0</v>
      </c>
      <c r="R170" s="160"/>
      <c r="S170" s="160" t="s">
        <v>148</v>
      </c>
      <c r="T170" s="160" t="s">
        <v>148</v>
      </c>
      <c r="U170" s="160">
        <v>0.26782</v>
      </c>
      <c r="V170" s="160">
        <f>ROUND(E170*U170,2)</f>
        <v>1.87</v>
      </c>
      <c r="W170" s="160"/>
      <c r="X170" s="160" t="s">
        <v>209</v>
      </c>
      <c r="Y170" s="160" t="s">
        <v>151</v>
      </c>
      <c r="Z170" s="150"/>
      <c r="AA170" s="150"/>
      <c r="AB170" s="150"/>
      <c r="AC170" s="150"/>
      <c r="AD170" s="150"/>
      <c r="AE170" s="150"/>
      <c r="AF170" s="150"/>
      <c r="AG170" s="150" t="s">
        <v>292</v>
      </c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2" x14ac:dyDescent="0.2">
      <c r="A171" s="157"/>
      <c r="B171" s="158"/>
      <c r="C171" s="189" t="s">
        <v>1191</v>
      </c>
      <c r="D171" s="162"/>
      <c r="E171" s="163">
        <v>7</v>
      </c>
      <c r="F171" s="160"/>
      <c r="G171" s="160"/>
      <c r="H171" s="160"/>
      <c r="I171" s="160"/>
      <c r="J171" s="160"/>
      <c r="K171" s="160"/>
      <c r="L171" s="160"/>
      <c r="M171" s="160"/>
      <c r="N171" s="159"/>
      <c r="O171" s="159"/>
      <c r="P171" s="159"/>
      <c r="Q171" s="159"/>
      <c r="R171" s="160"/>
      <c r="S171" s="160"/>
      <c r="T171" s="160"/>
      <c r="U171" s="160"/>
      <c r="V171" s="160"/>
      <c r="W171" s="160"/>
      <c r="X171" s="160"/>
      <c r="Y171" s="160"/>
      <c r="Z171" s="150"/>
      <c r="AA171" s="150"/>
      <c r="AB171" s="150"/>
      <c r="AC171" s="150"/>
      <c r="AD171" s="150"/>
      <c r="AE171" s="150"/>
      <c r="AF171" s="150"/>
      <c r="AG171" s="150" t="s">
        <v>171</v>
      </c>
      <c r="AH171" s="150">
        <v>5</v>
      </c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ht="22.5" outlineLevel="1" x14ac:dyDescent="0.2">
      <c r="A172" s="173">
        <v>69</v>
      </c>
      <c r="B172" s="174" t="s">
        <v>1192</v>
      </c>
      <c r="C172" s="188" t="s">
        <v>1193</v>
      </c>
      <c r="D172" s="175" t="s">
        <v>229</v>
      </c>
      <c r="E172" s="176">
        <v>23</v>
      </c>
      <c r="F172" s="177"/>
      <c r="G172" s="178">
        <f>ROUND(E172*F172,2)</f>
        <v>0</v>
      </c>
      <c r="H172" s="161"/>
      <c r="I172" s="160">
        <f>ROUND(E172*H172,2)</f>
        <v>0</v>
      </c>
      <c r="J172" s="161"/>
      <c r="K172" s="160">
        <f>ROUND(E172*J172,2)</f>
        <v>0</v>
      </c>
      <c r="L172" s="160">
        <v>21</v>
      </c>
      <c r="M172" s="160">
        <f>G172*(1+L172/100)</f>
        <v>0</v>
      </c>
      <c r="N172" s="159">
        <v>0</v>
      </c>
      <c r="O172" s="159">
        <f>ROUND(E172*N172,2)</f>
        <v>0</v>
      </c>
      <c r="P172" s="159">
        <v>0</v>
      </c>
      <c r="Q172" s="159">
        <f>ROUND(E172*P172,2)</f>
        <v>0</v>
      </c>
      <c r="R172" s="160"/>
      <c r="S172" s="160" t="s">
        <v>148</v>
      </c>
      <c r="T172" s="160" t="s">
        <v>148</v>
      </c>
      <c r="U172" s="160">
        <v>0.34375</v>
      </c>
      <c r="V172" s="160">
        <f>ROUND(E172*U172,2)</f>
        <v>7.91</v>
      </c>
      <c r="W172" s="160"/>
      <c r="X172" s="160" t="s">
        <v>209</v>
      </c>
      <c r="Y172" s="160" t="s">
        <v>151</v>
      </c>
      <c r="Z172" s="150"/>
      <c r="AA172" s="150"/>
      <c r="AB172" s="150"/>
      <c r="AC172" s="150"/>
      <c r="AD172" s="150"/>
      <c r="AE172" s="150"/>
      <c r="AF172" s="150"/>
      <c r="AG172" s="150" t="s">
        <v>292</v>
      </c>
      <c r="AH172" s="150"/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2" x14ac:dyDescent="0.2">
      <c r="A173" s="157"/>
      <c r="B173" s="158"/>
      <c r="C173" s="269" t="s">
        <v>283</v>
      </c>
      <c r="D173" s="270"/>
      <c r="E173" s="270"/>
      <c r="F173" s="270"/>
      <c r="G173" s="270"/>
      <c r="H173" s="160"/>
      <c r="I173" s="160"/>
      <c r="J173" s="160"/>
      <c r="K173" s="160"/>
      <c r="L173" s="160"/>
      <c r="M173" s="160"/>
      <c r="N173" s="159"/>
      <c r="O173" s="159"/>
      <c r="P173" s="159"/>
      <c r="Q173" s="159"/>
      <c r="R173" s="160"/>
      <c r="S173" s="160"/>
      <c r="T173" s="160"/>
      <c r="U173" s="160"/>
      <c r="V173" s="160"/>
      <c r="W173" s="160"/>
      <c r="X173" s="160"/>
      <c r="Y173" s="160"/>
      <c r="Z173" s="150"/>
      <c r="AA173" s="150"/>
      <c r="AB173" s="150"/>
      <c r="AC173" s="150"/>
      <c r="AD173" s="150"/>
      <c r="AE173" s="150"/>
      <c r="AF173" s="150"/>
      <c r="AG173" s="150" t="s">
        <v>159</v>
      </c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2" x14ac:dyDescent="0.2">
      <c r="A174" s="157"/>
      <c r="B174" s="158"/>
      <c r="C174" s="189" t="s">
        <v>1194</v>
      </c>
      <c r="D174" s="162"/>
      <c r="E174" s="163">
        <v>1</v>
      </c>
      <c r="F174" s="160"/>
      <c r="G174" s="160"/>
      <c r="H174" s="160"/>
      <c r="I174" s="160"/>
      <c r="J174" s="160"/>
      <c r="K174" s="160"/>
      <c r="L174" s="160"/>
      <c r="M174" s="160"/>
      <c r="N174" s="159"/>
      <c r="O174" s="159"/>
      <c r="P174" s="159"/>
      <c r="Q174" s="159"/>
      <c r="R174" s="160"/>
      <c r="S174" s="160"/>
      <c r="T174" s="160"/>
      <c r="U174" s="160"/>
      <c r="V174" s="160"/>
      <c r="W174" s="160"/>
      <c r="X174" s="160"/>
      <c r="Y174" s="160"/>
      <c r="Z174" s="150"/>
      <c r="AA174" s="150"/>
      <c r="AB174" s="150"/>
      <c r="AC174" s="150"/>
      <c r="AD174" s="150"/>
      <c r="AE174" s="150"/>
      <c r="AF174" s="150"/>
      <c r="AG174" s="150" t="s">
        <v>171</v>
      </c>
      <c r="AH174" s="150">
        <v>5</v>
      </c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3" x14ac:dyDescent="0.2">
      <c r="A175" s="157"/>
      <c r="B175" s="158"/>
      <c r="C175" s="189" t="s">
        <v>1195</v>
      </c>
      <c r="D175" s="162"/>
      <c r="E175" s="163">
        <v>15</v>
      </c>
      <c r="F175" s="160"/>
      <c r="G175" s="160"/>
      <c r="H175" s="160"/>
      <c r="I175" s="160"/>
      <c r="J175" s="160"/>
      <c r="K175" s="160"/>
      <c r="L175" s="160"/>
      <c r="M175" s="160"/>
      <c r="N175" s="159"/>
      <c r="O175" s="159"/>
      <c r="P175" s="159"/>
      <c r="Q175" s="159"/>
      <c r="R175" s="160"/>
      <c r="S175" s="160"/>
      <c r="T175" s="160"/>
      <c r="U175" s="160"/>
      <c r="V175" s="160"/>
      <c r="W175" s="160"/>
      <c r="X175" s="160"/>
      <c r="Y175" s="160"/>
      <c r="Z175" s="150"/>
      <c r="AA175" s="150"/>
      <c r="AB175" s="150"/>
      <c r="AC175" s="150"/>
      <c r="AD175" s="150"/>
      <c r="AE175" s="150"/>
      <c r="AF175" s="150"/>
      <c r="AG175" s="150" t="s">
        <v>171</v>
      </c>
      <c r="AH175" s="150">
        <v>5</v>
      </c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3" x14ac:dyDescent="0.2">
      <c r="A176" s="157"/>
      <c r="B176" s="158"/>
      <c r="C176" s="189" t="s">
        <v>1196</v>
      </c>
      <c r="D176" s="162"/>
      <c r="E176" s="163">
        <v>7</v>
      </c>
      <c r="F176" s="160"/>
      <c r="G176" s="160"/>
      <c r="H176" s="160"/>
      <c r="I176" s="160"/>
      <c r="J176" s="160"/>
      <c r="K176" s="160"/>
      <c r="L176" s="160"/>
      <c r="M176" s="160"/>
      <c r="N176" s="159"/>
      <c r="O176" s="159"/>
      <c r="P176" s="159"/>
      <c r="Q176" s="159"/>
      <c r="R176" s="160"/>
      <c r="S176" s="160"/>
      <c r="T176" s="160"/>
      <c r="U176" s="160"/>
      <c r="V176" s="160"/>
      <c r="W176" s="160"/>
      <c r="X176" s="160"/>
      <c r="Y176" s="160"/>
      <c r="Z176" s="150"/>
      <c r="AA176" s="150"/>
      <c r="AB176" s="150"/>
      <c r="AC176" s="150"/>
      <c r="AD176" s="150"/>
      <c r="AE176" s="150"/>
      <c r="AF176" s="150"/>
      <c r="AG176" s="150" t="s">
        <v>171</v>
      </c>
      <c r="AH176" s="150">
        <v>5</v>
      </c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1" x14ac:dyDescent="0.2">
      <c r="A177" s="173">
        <v>70</v>
      </c>
      <c r="B177" s="174" t="s">
        <v>1197</v>
      </c>
      <c r="C177" s="188" t="s">
        <v>1198</v>
      </c>
      <c r="D177" s="175" t="s">
        <v>229</v>
      </c>
      <c r="E177" s="176">
        <v>2</v>
      </c>
      <c r="F177" s="177"/>
      <c r="G177" s="178">
        <f>ROUND(E177*F177,2)</f>
        <v>0</v>
      </c>
      <c r="H177" s="161"/>
      <c r="I177" s="160">
        <f>ROUND(E177*H177,2)</f>
        <v>0</v>
      </c>
      <c r="J177" s="161"/>
      <c r="K177" s="160">
        <f>ROUND(E177*J177,2)</f>
        <v>0</v>
      </c>
      <c r="L177" s="160">
        <v>21</v>
      </c>
      <c r="M177" s="160">
        <f>G177*(1+L177/100)</f>
        <v>0</v>
      </c>
      <c r="N177" s="159">
        <v>8.0000000000000007E-5</v>
      </c>
      <c r="O177" s="159">
        <f>ROUND(E177*N177,2)</f>
        <v>0</v>
      </c>
      <c r="P177" s="159">
        <v>0</v>
      </c>
      <c r="Q177" s="159">
        <f>ROUND(E177*P177,2)</f>
        <v>0</v>
      </c>
      <c r="R177" s="160" t="s">
        <v>235</v>
      </c>
      <c r="S177" s="160" t="s">
        <v>148</v>
      </c>
      <c r="T177" s="160" t="s">
        <v>148</v>
      </c>
      <c r="U177" s="160">
        <v>0</v>
      </c>
      <c r="V177" s="160">
        <f>ROUND(E177*U177,2)</f>
        <v>0</v>
      </c>
      <c r="W177" s="160"/>
      <c r="X177" s="160" t="s">
        <v>230</v>
      </c>
      <c r="Y177" s="160" t="s">
        <v>151</v>
      </c>
      <c r="Z177" s="150"/>
      <c r="AA177" s="150"/>
      <c r="AB177" s="150"/>
      <c r="AC177" s="150"/>
      <c r="AD177" s="150"/>
      <c r="AE177" s="150"/>
      <c r="AF177" s="150"/>
      <c r="AG177" s="150" t="s">
        <v>425</v>
      </c>
      <c r="AH177" s="150"/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2" x14ac:dyDescent="0.2">
      <c r="A178" s="157"/>
      <c r="B178" s="158"/>
      <c r="C178" s="189" t="s">
        <v>1199</v>
      </c>
      <c r="D178" s="162"/>
      <c r="E178" s="163">
        <v>2</v>
      </c>
      <c r="F178" s="160"/>
      <c r="G178" s="160"/>
      <c r="H178" s="160"/>
      <c r="I178" s="160"/>
      <c r="J178" s="160"/>
      <c r="K178" s="160"/>
      <c r="L178" s="160"/>
      <c r="M178" s="160"/>
      <c r="N178" s="159"/>
      <c r="O178" s="159"/>
      <c r="P178" s="159"/>
      <c r="Q178" s="159"/>
      <c r="R178" s="160"/>
      <c r="S178" s="160"/>
      <c r="T178" s="160"/>
      <c r="U178" s="160"/>
      <c r="V178" s="160"/>
      <c r="W178" s="160"/>
      <c r="X178" s="160"/>
      <c r="Y178" s="160"/>
      <c r="Z178" s="150"/>
      <c r="AA178" s="150"/>
      <c r="AB178" s="150"/>
      <c r="AC178" s="150"/>
      <c r="AD178" s="150"/>
      <c r="AE178" s="150"/>
      <c r="AF178" s="150"/>
      <c r="AG178" s="150" t="s">
        <v>171</v>
      </c>
      <c r="AH178" s="150">
        <v>0</v>
      </c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1" x14ac:dyDescent="0.2">
      <c r="A179" s="173">
        <v>71</v>
      </c>
      <c r="B179" s="174" t="s">
        <v>1200</v>
      </c>
      <c r="C179" s="188" t="s">
        <v>1201</v>
      </c>
      <c r="D179" s="175" t="s">
        <v>229</v>
      </c>
      <c r="E179" s="176">
        <v>2</v>
      </c>
      <c r="F179" s="177"/>
      <c r="G179" s="178">
        <f>ROUND(E179*F179,2)</f>
        <v>0</v>
      </c>
      <c r="H179" s="161"/>
      <c r="I179" s="160">
        <f>ROUND(E179*H179,2)</f>
        <v>0</v>
      </c>
      <c r="J179" s="161"/>
      <c r="K179" s="160">
        <f>ROUND(E179*J179,2)</f>
        <v>0</v>
      </c>
      <c r="L179" s="160">
        <v>21</v>
      </c>
      <c r="M179" s="160">
        <f>G179*(1+L179/100)</f>
        <v>0</v>
      </c>
      <c r="N179" s="159">
        <v>1E-4</v>
      </c>
      <c r="O179" s="159">
        <f>ROUND(E179*N179,2)</f>
        <v>0</v>
      </c>
      <c r="P179" s="159">
        <v>0</v>
      </c>
      <c r="Q179" s="159">
        <f>ROUND(E179*P179,2)</f>
        <v>0</v>
      </c>
      <c r="R179" s="160" t="s">
        <v>235</v>
      </c>
      <c r="S179" s="160" t="s">
        <v>148</v>
      </c>
      <c r="T179" s="160" t="s">
        <v>148</v>
      </c>
      <c r="U179" s="160">
        <v>0</v>
      </c>
      <c r="V179" s="160">
        <f>ROUND(E179*U179,2)</f>
        <v>0</v>
      </c>
      <c r="W179" s="160"/>
      <c r="X179" s="160" t="s">
        <v>230</v>
      </c>
      <c r="Y179" s="160" t="s">
        <v>151</v>
      </c>
      <c r="Z179" s="150"/>
      <c r="AA179" s="150"/>
      <c r="AB179" s="150"/>
      <c r="AC179" s="150"/>
      <c r="AD179" s="150"/>
      <c r="AE179" s="150"/>
      <c r="AF179" s="150"/>
      <c r="AG179" s="150" t="s">
        <v>231</v>
      </c>
      <c r="AH179" s="150"/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2" x14ac:dyDescent="0.2">
      <c r="A180" s="157"/>
      <c r="B180" s="158"/>
      <c r="C180" s="189" t="s">
        <v>1202</v>
      </c>
      <c r="D180" s="162"/>
      <c r="E180" s="163">
        <v>2</v>
      </c>
      <c r="F180" s="160"/>
      <c r="G180" s="160"/>
      <c r="H180" s="160"/>
      <c r="I180" s="160"/>
      <c r="J180" s="160"/>
      <c r="K180" s="160"/>
      <c r="L180" s="160"/>
      <c r="M180" s="160"/>
      <c r="N180" s="159"/>
      <c r="O180" s="159"/>
      <c r="P180" s="159"/>
      <c r="Q180" s="159"/>
      <c r="R180" s="160"/>
      <c r="S180" s="160"/>
      <c r="T180" s="160"/>
      <c r="U180" s="160"/>
      <c r="V180" s="160"/>
      <c r="W180" s="160"/>
      <c r="X180" s="160"/>
      <c r="Y180" s="160"/>
      <c r="Z180" s="150"/>
      <c r="AA180" s="150"/>
      <c r="AB180" s="150"/>
      <c r="AC180" s="150"/>
      <c r="AD180" s="150"/>
      <c r="AE180" s="150"/>
      <c r="AF180" s="150"/>
      <c r="AG180" s="150" t="s">
        <v>171</v>
      </c>
      <c r="AH180" s="150">
        <v>0</v>
      </c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1" x14ac:dyDescent="0.2">
      <c r="A181" s="173">
        <v>72</v>
      </c>
      <c r="B181" s="174" t="s">
        <v>1203</v>
      </c>
      <c r="C181" s="188" t="s">
        <v>1204</v>
      </c>
      <c r="D181" s="175" t="s">
        <v>229</v>
      </c>
      <c r="E181" s="176">
        <v>1</v>
      </c>
      <c r="F181" s="177"/>
      <c r="G181" s="178">
        <f>ROUND(E181*F181,2)</f>
        <v>0</v>
      </c>
      <c r="H181" s="161"/>
      <c r="I181" s="160">
        <f>ROUND(E181*H181,2)</f>
        <v>0</v>
      </c>
      <c r="J181" s="161"/>
      <c r="K181" s="160">
        <f>ROUND(E181*J181,2)</f>
        <v>0</v>
      </c>
      <c r="L181" s="160">
        <v>21</v>
      </c>
      <c r="M181" s="160">
        <f>G181*(1+L181/100)</f>
        <v>0</v>
      </c>
      <c r="N181" s="159">
        <v>8.0000000000000007E-5</v>
      </c>
      <c r="O181" s="159">
        <f>ROUND(E181*N181,2)</f>
        <v>0</v>
      </c>
      <c r="P181" s="159">
        <v>0</v>
      </c>
      <c r="Q181" s="159">
        <f>ROUND(E181*P181,2)</f>
        <v>0</v>
      </c>
      <c r="R181" s="160" t="s">
        <v>235</v>
      </c>
      <c r="S181" s="160" t="s">
        <v>148</v>
      </c>
      <c r="T181" s="160" t="s">
        <v>148</v>
      </c>
      <c r="U181" s="160">
        <v>0</v>
      </c>
      <c r="V181" s="160">
        <f>ROUND(E181*U181,2)</f>
        <v>0</v>
      </c>
      <c r="W181" s="160"/>
      <c r="X181" s="160" t="s">
        <v>230</v>
      </c>
      <c r="Y181" s="160" t="s">
        <v>151</v>
      </c>
      <c r="Z181" s="150"/>
      <c r="AA181" s="150"/>
      <c r="AB181" s="150"/>
      <c r="AC181" s="150"/>
      <c r="AD181" s="150"/>
      <c r="AE181" s="150"/>
      <c r="AF181" s="150"/>
      <c r="AG181" s="150" t="s">
        <v>231</v>
      </c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2" x14ac:dyDescent="0.2">
      <c r="A182" s="157"/>
      <c r="B182" s="158"/>
      <c r="C182" s="189" t="s">
        <v>1205</v>
      </c>
      <c r="D182" s="162"/>
      <c r="E182" s="163">
        <v>1</v>
      </c>
      <c r="F182" s="160"/>
      <c r="G182" s="160"/>
      <c r="H182" s="160"/>
      <c r="I182" s="160"/>
      <c r="J182" s="160"/>
      <c r="K182" s="160"/>
      <c r="L182" s="160"/>
      <c r="M182" s="160"/>
      <c r="N182" s="159"/>
      <c r="O182" s="159"/>
      <c r="P182" s="159"/>
      <c r="Q182" s="159"/>
      <c r="R182" s="160"/>
      <c r="S182" s="160"/>
      <c r="T182" s="160"/>
      <c r="U182" s="160"/>
      <c r="V182" s="160"/>
      <c r="W182" s="160"/>
      <c r="X182" s="160"/>
      <c r="Y182" s="160"/>
      <c r="Z182" s="150"/>
      <c r="AA182" s="150"/>
      <c r="AB182" s="150"/>
      <c r="AC182" s="150"/>
      <c r="AD182" s="150"/>
      <c r="AE182" s="150"/>
      <c r="AF182" s="150"/>
      <c r="AG182" s="150" t="s">
        <v>171</v>
      </c>
      <c r="AH182" s="150">
        <v>0</v>
      </c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1" x14ac:dyDescent="0.2">
      <c r="A183" s="173">
        <v>73</v>
      </c>
      <c r="B183" s="174" t="s">
        <v>1206</v>
      </c>
      <c r="C183" s="188" t="s">
        <v>1207</v>
      </c>
      <c r="D183" s="175" t="s">
        <v>229</v>
      </c>
      <c r="E183" s="176">
        <v>1</v>
      </c>
      <c r="F183" s="177"/>
      <c r="G183" s="178">
        <f>ROUND(E183*F183,2)</f>
        <v>0</v>
      </c>
      <c r="H183" s="161"/>
      <c r="I183" s="160">
        <f>ROUND(E183*H183,2)</f>
        <v>0</v>
      </c>
      <c r="J183" s="161"/>
      <c r="K183" s="160">
        <f>ROUND(E183*J183,2)</f>
        <v>0</v>
      </c>
      <c r="L183" s="160">
        <v>21</v>
      </c>
      <c r="M183" s="160">
        <f>G183*(1+L183/100)</f>
        <v>0</v>
      </c>
      <c r="N183" s="159">
        <v>1.3999999999999999E-4</v>
      </c>
      <c r="O183" s="159">
        <f>ROUND(E183*N183,2)</f>
        <v>0</v>
      </c>
      <c r="P183" s="159">
        <v>0</v>
      </c>
      <c r="Q183" s="159">
        <f>ROUND(E183*P183,2)</f>
        <v>0</v>
      </c>
      <c r="R183" s="160" t="s">
        <v>235</v>
      </c>
      <c r="S183" s="160" t="s">
        <v>148</v>
      </c>
      <c r="T183" s="160" t="s">
        <v>148</v>
      </c>
      <c r="U183" s="160">
        <v>0</v>
      </c>
      <c r="V183" s="160">
        <f>ROUND(E183*U183,2)</f>
        <v>0</v>
      </c>
      <c r="W183" s="160"/>
      <c r="X183" s="160" t="s">
        <v>230</v>
      </c>
      <c r="Y183" s="160" t="s">
        <v>151</v>
      </c>
      <c r="Z183" s="150"/>
      <c r="AA183" s="150"/>
      <c r="AB183" s="150"/>
      <c r="AC183" s="150"/>
      <c r="AD183" s="150"/>
      <c r="AE183" s="150"/>
      <c r="AF183" s="150"/>
      <c r="AG183" s="150" t="s">
        <v>231</v>
      </c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2" x14ac:dyDescent="0.2">
      <c r="A184" s="157"/>
      <c r="B184" s="158"/>
      <c r="C184" s="189" t="s">
        <v>1208</v>
      </c>
      <c r="D184" s="162"/>
      <c r="E184" s="163">
        <v>1</v>
      </c>
      <c r="F184" s="160"/>
      <c r="G184" s="160"/>
      <c r="H184" s="160"/>
      <c r="I184" s="160"/>
      <c r="J184" s="160"/>
      <c r="K184" s="160"/>
      <c r="L184" s="160"/>
      <c r="M184" s="160"/>
      <c r="N184" s="159"/>
      <c r="O184" s="159"/>
      <c r="P184" s="159"/>
      <c r="Q184" s="159"/>
      <c r="R184" s="160"/>
      <c r="S184" s="160"/>
      <c r="T184" s="160"/>
      <c r="U184" s="160"/>
      <c r="V184" s="160"/>
      <c r="W184" s="160"/>
      <c r="X184" s="160"/>
      <c r="Y184" s="160"/>
      <c r="Z184" s="150"/>
      <c r="AA184" s="150"/>
      <c r="AB184" s="150"/>
      <c r="AC184" s="150"/>
      <c r="AD184" s="150"/>
      <c r="AE184" s="150"/>
      <c r="AF184" s="150"/>
      <c r="AG184" s="150" t="s">
        <v>171</v>
      </c>
      <c r="AH184" s="150">
        <v>0</v>
      </c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1" x14ac:dyDescent="0.2">
      <c r="A185" s="173">
        <v>74</v>
      </c>
      <c r="B185" s="174" t="s">
        <v>1209</v>
      </c>
      <c r="C185" s="188" t="s">
        <v>1210</v>
      </c>
      <c r="D185" s="175" t="s">
        <v>229</v>
      </c>
      <c r="E185" s="176">
        <v>9</v>
      </c>
      <c r="F185" s="177"/>
      <c r="G185" s="178">
        <f>ROUND(E185*F185,2)</f>
        <v>0</v>
      </c>
      <c r="H185" s="161"/>
      <c r="I185" s="160">
        <f>ROUND(E185*H185,2)</f>
        <v>0</v>
      </c>
      <c r="J185" s="161"/>
      <c r="K185" s="160">
        <f>ROUND(E185*J185,2)</f>
        <v>0</v>
      </c>
      <c r="L185" s="160">
        <v>21</v>
      </c>
      <c r="M185" s="160">
        <f>G185*(1+L185/100)</f>
        <v>0</v>
      </c>
      <c r="N185" s="159">
        <v>8.0000000000000007E-5</v>
      </c>
      <c r="O185" s="159">
        <f>ROUND(E185*N185,2)</f>
        <v>0</v>
      </c>
      <c r="P185" s="159">
        <v>0</v>
      </c>
      <c r="Q185" s="159">
        <f>ROUND(E185*P185,2)</f>
        <v>0</v>
      </c>
      <c r="R185" s="160" t="s">
        <v>235</v>
      </c>
      <c r="S185" s="160" t="s">
        <v>148</v>
      </c>
      <c r="T185" s="160" t="s">
        <v>148</v>
      </c>
      <c r="U185" s="160">
        <v>0</v>
      </c>
      <c r="V185" s="160">
        <f>ROUND(E185*U185,2)</f>
        <v>0</v>
      </c>
      <c r="W185" s="160"/>
      <c r="X185" s="160" t="s">
        <v>230</v>
      </c>
      <c r="Y185" s="160" t="s">
        <v>151</v>
      </c>
      <c r="Z185" s="150"/>
      <c r="AA185" s="150"/>
      <c r="AB185" s="150"/>
      <c r="AC185" s="150"/>
      <c r="AD185" s="150"/>
      <c r="AE185" s="150"/>
      <c r="AF185" s="150"/>
      <c r="AG185" s="150" t="s">
        <v>231</v>
      </c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2" x14ac:dyDescent="0.2">
      <c r="A186" s="157"/>
      <c r="B186" s="158"/>
      <c r="C186" s="189" t="s">
        <v>1211</v>
      </c>
      <c r="D186" s="162"/>
      <c r="E186" s="163">
        <v>7</v>
      </c>
      <c r="F186" s="160"/>
      <c r="G186" s="160"/>
      <c r="H186" s="160"/>
      <c r="I186" s="160"/>
      <c r="J186" s="160"/>
      <c r="K186" s="160"/>
      <c r="L186" s="160"/>
      <c r="M186" s="160"/>
      <c r="N186" s="159"/>
      <c r="O186" s="159"/>
      <c r="P186" s="159"/>
      <c r="Q186" s="159"/>
      <c r="R186" s="160"/>
      <c r="S186" s="160"/>
      <c r="T186" s="160"/>
      <c r="U186" s="160"/>
      <c r="V186" s="160"/>
      <c r="W186" s="160"/>
      <c r="X186" s="160"/>
      <c r="Y186" s="160"/>
      <c r="Z186" s="150"/>
      <c r="AA186" s="150"/>
      <c r="AB186" s="150"/>
      <c r="AC186" s="150"/>
      <c r="AD186" s="150"/>
      <c r="AE186" s="150"/>
      <c r="AF186" s="150"/>
      <c r="AG186" s="150" t="s">
        <v>171</v>
      </c>
      <c r="AH186" s="150">
        <v>0</v>
      </c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3" x14ac:dyDescent="0.2">
      <c r="A187" s="157"/>
      <c r="B187" s="158"/>
      <c r="C187" s="189" t="s">
        <v>1212</v>
      </c>
      <c r="D187" s="162"/>
      <c r="E187" s="163">
        <v>2</v>
      </c>
      <c r="F187" s="160"/>
      <c r="G187" s="160"/>
      <c r="H187" s="160"/>
      <c r="I187" s="160"/>
      <c r="J187" s="160"/>
      <c r="K187" s="160"/>
      <c r="L187" s="160"/>
      <c r="M187" s="160"/>
      <c r="N187" s="159"/>
      <c r="O187" s="159"/>
      <c r="P187" s="159"/>
      <c r="Q187" s="159"/>
      <c r="R187" s="160"/>
      <c r="S187" s="160"/>
      <c r="T187" s="160"/>
      <c r="U187" s="160"/>
      <c r="V187" s="160"/>
      <c r="W187" s="160"/>
      <c r="X187" s="160"/>
      <c r="Y187" s="160"/>
      <c r="Z187" s="150"/>
      <c r="AA187" s="150"/>
      <c r="AB187" s="150"/>
      <c r="AC187" s="150"/>
      <c r="AD187" s="150"/>
      <c r="AE187" s="150"/>
      <c r="AF187" s="150"/>
      <c r="AG187" s="150" t="s">
        <v>171</v>
      </c>
      <c r="AH187" s="150">
        <v>0</v>
      </c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1" x14ac:dyDescent="0.2">
      <c r="A188" s="173">
        <v>75</v>
      </c>
      <c r="B188" s="174" t="s">
        <v>1213</v>
      </c>
      <c r="C188" s="188" t="s">
        <v>1214</v>
      </c>
      <c r="D188" s="175" t="s">
        <v>229</v>
      </c>
      <c r="E188" s="176">
        <v>7</v>
      </c>
      <c r="F188" s="177"/>
      <c r="G188" s="178">
        <f>ROUND(E188*F188,2)</f>
        <v>0</v>
      </c>
      <c r="H188" s="161"/>
      <c r="I188" s="160">
        <f>ROUND(E188*H188,2)</f>
        <v>0</v>
      </c>
      <c r="J188" s="161"/>
      <c r="K188" s="160">
        <f>ROUND(E188*J188,2)</f>
        <v>0</v>
      </c>
      <c r="L188" s="160">
        <v>21</v>
      </c>
      <c r="M188" s="160">
        <f>G188*(1+L188/100)</f>
        <v>0</v>
      </c>
      <c r="N188" s="159">
        <v>1E-4</v>
      </c>
      <c r="O188" s="159">
        <f>ROUND(E188*N188,2)</f>
        <v>0</v>
      </c>
      <c r="P188" s="159">
        <v>0</v>
      </c>
      <c r="Q188" s="159">
        <f>ROUND(E188*P188,2)</f>
        <v>0</v>
      </c>
      <c r="R188" s="160" t="s">
        <v>235</v>
      </c>
      <c r="S188" s="160" t="s">
        <v>148</v>
      </c>
      <c r="T188" s="160" t="s">
        <v>148</v>
      </c>
      <c r="U188" s="160">
        <v>0</v>
      </c>
      <c r="V188" s="160">
        <f>ROUND(E188*U188,2)</f>
        <v>0</v>
      </c>
      <c r="W188" s="160"/>
      <c r="X188" s="160" t="s">
        <v>230</v>
      </c>
      <c r="Y188" s="160" t="s">
        <v>151</v>
      </c>
      <c r="Z188" s="150"/>
      <c r="AA188" s="150"/>
      <c r="AB188" s="150"/>
      <c r="AC188" s="150"/>
      <c r="AD188" s="150"/>
      <c r="AE188" s="150"/>
      <c r="AF188" s="150"/>
      <c r="AG188" s="150" t="s">
        <v>231</v>
      </c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2" x14ac:dyDescent="0.2">
      <c r="A189" s="157"/>
      <c r="B189" s="158"/>
      <c r="C189" s="189" t="s">
        <v>1215</v>
      </c>
      <c r="D189" s="162"/>
      <c r="E189" s="163">
        <v>7</v>
      </c>
      <c r="F189" s="160"/>
      <c r="G189" s="160"/>
      <c r="H189" s="160"/>
      <c r="I189" s="160"/>
      <c r="J189" s="160"/>
      <c r="K189" s="160"/>
      <c r="L189" s="160"/>
      <c r="M189" s="160"/>
      <c r="N189" s="159"/>
      <c r="O189" s="159"/>
      <c r="P189" s="159"/>
      <c r="Q189" s="159"/>
      <c r="R189" s="160"/>
      <c r="S189" s="160"/>
      <c r="T189" s="160"/>
      <c r="U189" s="160"/>
      <c r="V189" s="160"/>
      <c r="W189" s="160"/>
      <c r="X189" s="160"/>
      <c r="Y189" s="160"/>
      <c r="Z189" s="150"/>
      <c r="AA189" s="150"/>
      <c r="AB189" s="150"/>
      <c r="AC189" s="150"/>
      <c r="AD189" s="150"/>
      <c r="AE189" s="150"/>
      <c r="AF189" s="150"/>
      <c r="AG189" s="150" t="s">
        <v>171</v>
      </c>
      <c r="AH189" s="150">
        <v>0</v>
      </c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1" x14ac:dyDescent="0.2">
      <c r="A190" s="173">
        <v>76</v>
      </c>
      <c r="B190" s="174" t="s">
        <v>1216</v>
      </c>
      <c r="C190" s="188" t="s">
        <v>1217</v>
      </c>
      <c r="D190" s="175" t="s">
        <v>229</v>
      </c>
      <c r="E190" s="176">
        <v>7</v>
      </c>
      <c r="F190" s="177"/>
      <c r="G190" s="178">
        <f>ROUND(E190*F190,2)</f>
        <v>0</v>
      </c>
      <c r="H190" s="161"/>
      <c r="I190" s="160">
        <f>ROUND(E190*H190,2)</f>
        <v>0</v>
      </c>
      <c r="J190" s="161"/>
      <c r="K190" s="160">
        <f>ROUND(E190*J190,2)</f>
        <v>0</v>
      </c>
      <c r="L190" s="160">
        <v>21</v>
      </c>
      <c r="M190" s="160">
        <f>G190*(1+L190/100)</f>
        <v>0</v>
      </c>
      <c r="N190" s="159">
        <v>1.2E-4</v>
      </c>
      <c r="O190" s="159">
        <f>ROUND(E190*N190,2)</f>
        <v>0</v>
      </c>
      <c r="P190" s="159">
        <v>0</v>
      </c>
      <c r="Q190" s="159">
        <f>ROUND(E190*P190,2)</f>
        <v>0</v>
      </c>
      <c r="R190" s="160" t="s">
        <v>235</v>
      </c>
      <c r="S190" s="160" t="s">
        <v>148</v>
      </c>
      <c r="T190" s="160" t="s">
        <v>148</v>
      </c>
      <c r="U190" s="160">
        <v>0</v>
      </c>
      <c r="V190" s="160">
        <f>ROUND(E190*U190,2)</f>
        <v>0</v>
      </c>
      <c r="W190" s="160"/>
      <c r="X190" s="160" t="s">
        <v>230</v>
      </c>
      <c r="Y190" s="160" t="s">
        <v>151</v>
      </c>
      <c r="Z190" s="150"/>
      <c r="AA190" s="150"/>
      <c r="AB190" s="150"/>
      <c r="AC190" s="150"/>
      <c r="AD190" s="150"/>
      <c r="AE190" s="150"/>
      <c r="AF190" s="150"/>
      <c r="AG190" s="150" t="s">
        <v>231</v>
      </c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ht="22.5" outlineLevel="2" x14ac:dyDescent="0.2">
      <c r="A191" s="157"/>
      <c r="B191" s="158"/>
      <c r="C191" s="189" t="s">
        <v>1218</v>
      </c>
      <c r="D191" s="162"/>
      <c r="E191" s="163">
        <v>7</v>
      </c>
      <c r="F191" s="160"/>
      <c r="G191" s="160"/>
      <c r="H191" s="160"/>
      <c r="I191" s="160"/>
      <c r="J191" s="160"/>
      <c r="K191" s="160"/>
      <c r="L191" s="160"/>
      <c r="M191" s="160"/>
      <c r="N191" s="159"/>
      <c r="O191" s="159"/>
      <c r="P191" s="159"/>
      <c r="Q191" s="159"/>
      <c r="R191" s="160"/>
      <c r="S191" s="160"/>
      <c r="T191" s="160"/>
      <c r="U191" s="160"/>
      <c r="V191" s="160"/>
      <c r="W191" s="160"/>
      <c r="X191" s="160"/>
      <c r="Y191" s="160"/>
      <c r="Z191" s="150"/>
      <c r="AA191" s="150"/>
      <c r="AB191" s="150"/>
      <c r="AC191" s="150"/>
      <c r="AD191" s="150"/>
      <c r="AE191" s="150"/>
      <c r="AF191" s="150"/>
      <c r="AG191" s="150" t="s">
        <v>171</v>
      </c>
      <c r="AH191" s="150">
        <v>0</v>
      </c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1" x14ac:dyDescent="0.2">
      <c r="A192" s="173">
        <v>77</v>
      </c>
      <c r="B192" s="174" t="s">
        <v>1219</v>
      </c>
      <c r="C192" s="188" t="s">
        <v>1220</v>
      </c>
      <c r="D192" s="175" t="s">
        <v>229</v>
      </c>
      <c r="E192" s="176">
        <v>15</v>
      </c>
      <c r="F192" s="177"/>
      <c r="G192" s="178">
        <f>ROUND(E192*F192,2)</f>
        <v>0</v>
      </c>
      <c r="H192" s="161"/>
      <c r="I192" s="160">
        <f>ROUND(E192*H192,2)</f>
        <v>0</v>
      </c>
      <c r="J192" s="161"/>
      <c r="K192" s="160">
        <f>ROUND(E192*J192,2)</f>
        <v>0</v>
      </c>
      <c r="L192" s="160">
        <v>21</v>
      </c>
      <c r="M192" s="160">
        <f>G192*(1+L192/100)</f>
        <v>0</v>
      </c>
      <c r="N192" s="159">
        <v>1.4999999999999999E-4</v>
      </c>
      <c r="O192" s="159">
        <f>ROUND(E192*N192,2)</f>
        <v>0</v>
      </c>
      <c r="P192" s="159">
        <v>0</v>
      </c>
      <c r="Q192" s="159">
        <f>ROUND(E192*P192,2)</f>
        <v>0</v>
      </c>
      <c r="R192" s="160" t="s">
        <v>235</v>
      </c>
      <c r="S192" s="160" t="s">
        <v>148</v>
      </c>
      <c r="T192" s="160" t="s">
        <v>148</v>
      </c>
      <c r="U192" s="160">
        <v>0</v>
      </c>
      <c r="V192" s="160">
        <f>ROUND(E192*U192,2)</f>
        <v>0</v>
      </c>
      <c r="W192" s="160"/>
      <c r="X192" s="160" t="s">
        <v>230</v>
      </c>
      <c r="Y192" s="160" t="s">
        <v>151</v>
      </c>
      <c r="Z192" s="150"/>
      <c r="AA192" s="150"/>
      <c r="AB192" s="150"/>
      <c r="AC192" s="150"/>
      <c r="AD192" s="150"/>
      <c r="AE192" s="150"/>
      <c r="AF192" s="150"/>
      <c r="AG192" s="150" t="s">
        <v>231</v>
      </c>
      <c r="AH192" s="150"/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2" x14ac:dyDescent="0.2">
      <c r="A193" s="157"/>
      <c r="B193" s="158"/>
      <c r="C193" s="189" t="s">
        <v>1221</v>
      </c>
      <c r="D193" s="162"/>
      <c r="E193" s="163">
        <v>8</v>
      </c>
      <c r="F193" s="160"/>
      <c r="G193" s="160"/>
      <c r="H193" s="160"/>
      <c r="I193" s="160"/>
      <c r="J193" s="160"/>
      <c r="K193" s="160"/>
      <c r="L193" s="160"/>
      <c r="M193" s="160"/>
      <c r="N193" s="159"/>
      <c r="O193" s="159"/>
      <c r="P193" s="159"/>
      <c r="Q193" s="159"/>
      <c r="R193" s="160"/>
      <c r="S193" s="160"/>
      <c r="T193" s="160"/>
      <c r="U193" s="160"/>
      <c r="V193" s="160"/>
      <c r="W193" s="160"/>
      <c r="X193" s="160"/>
      <c r="Y193" s="160"/>
      <c r="Z193" s="150"/>
      <c r="AA193" s="150"/>
      <c r="AB193" s="150"/>
      <c r="AC193" s="150"/>
      <c r="AD193" s="150"/>
      <c r="AE193" s="150"/>
      <c r="AF193" s="150"/>
      <c r="AG193" s="150" t="s">
        <v>171</v>
      </c>
      <c r="AH193" s="150">
        <v>0</v>
      </c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3" x14ac:dyDescent="0.2">
      <c r="A194" s="157"/>
      <c r="B194" s="158"/>
      <c r="C194" s="189" t="s">
        <v>1222</v>
      </c>
      <c r="D194" s="162"/>
      <c r="E194" s="163">
        <v>7</v>
      </c>
      <c r="F194" s="160"/>
      <c r="G194" s="160"/>
      <c r="H194" s="160"/>
      <c r="I194" s="160"/>
      <c r="J194" s="160"/>
      <c r="K194" s="160"/>
      <c r="L194" s="160"/>
      <c r="M194" s="160"/>
      <c r="N194" s="159"/>
      <c r="O194" s="159"/>
      <c r="P194" s="159"/>
      <c r="Q194" s="159"/>
      <c r="R194" s="160"/>
      <c r="S194" s="160"/>
      <c r="T194" s="160"/>
      <c r="U194" s="160"/>
      <c r="V194" s="160"/>
      <c r="W194" s="160"/>
      <c r="X194" s="160"/>
      <c r="Y194" s="160"/>
      <c r="Z194" s="150"/>
      <c r="AA194" s="150"/>
      <c r="AB194" s="150"/>
      <c r="AC194" s="150"/>
      <c r="AD194" s="150"/>
      <c r="AE194" s="150"/>
      <c r="AF194" s="150"/>
      <c r="AG194" s="150" t="s">
        <v>171</v>
      </c>
      <c r="AH194" s="150">
        <v>0</v>
      </c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1" x14ac:dyDescent="0.2">
      <c r="A195" s="173">
        <v>78</v>
      </c>
      <c r="B195" s="174" t="s">
        <v>1223</v>
      </c>
      <c r="C195" s="188" t="s">
        <v>1224</v>
      </c>
      <c r="D195" s="175" t="s">
        <v>229</v>
      </c>
      <c r="E195" s="176">
        <v>1</v>
      </c>
      <c r="F195" s="177"/>
      <c r="G195" s="178">
        <f>ROUND(E195*F195,2)</f>
        <v>0</v>
      </c>
      <c r="H195" s="161"/>
      <c r="I195" s="160">
        <f>ROUND(E195*H195,2)</f>
        <v>0</v>
      </c>
      <c r="J195" s="161"/>
      <c r="K195" s="160">
        <f>ROUND(E195*J195,2)</f>
        <v>0</v>
      </c>
      <c r="L195" s="160">
        <v>21</v>
      </c>
      <c r="M195" s="160">
        <f>G195*(1+L195/100)</f>
        <v>0</v>
      </c>
      <c r="N195" s="159">
        <v>8.0000000000000007E-5</v>
      </c>
      <c r="O195" s="159">
        <f>ROUND(E195*N195,2)</f>
        <v>0</v>
      </c>
      <c r="P195" s="159">
        <v>0</v>
      </c>
      <c r="Q195" s="159">
        <f>ROUND(E195*P195,2)</f>
        <v>0</v>
      </c>
      <c r="R195" s="160" t="s">
        <v>235</v>
      </c>
      <c r="S195" s="160" t="s">
        <v>148</v>
      </c>
      <c r="T195" s="160" t="s">
        <v>148</v>
      </c>
      <c r="U195" s="160">
        <v>0</v>
      </c>
      <c r="V195" s="160">
        <f>ROUND(E195*U195,2)</f>
        <v>0</v>
      </c>
      <c r="W195" s="160"/>
      <c r="X195" s="160" t="s">
        <v>230</v>
      </c>
      <c r="Y195" s="160" t="s">
        <v>151</v>
      </c>
      <c r="Z195" s="150"/>
      <c r="AA195" s="150"/>
      <c r="AB195" s="150"/>
      <c r="AC195" s="150"/>
      <c r="AD195" s="150"/>
      <c r="AE195" s="150"/>
      <c r="AF195" s="150"/>
      <c r="AG195" s="150" t="s">
        <v>231</v>
      </c>
      <c r="AH195" s="150"/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2" x14ac:dyDescent="0.2">
      <c r="A196" s="157"/>
      <c r="B196" s="158"/>
      <c r="C196" s="189" t="s">
        <v>1225</v>
      </c>
      <c r="D196" s="162"/>
      <c r="E196" s="163">
        <v>1</v>
      </c>
      <c r="F196" s="160"/>
      <c r="G196" s="160"/>
      <c r="H196" s="160"/>
      <c r="I196" s="160"/>
      <c r="J196" s="160"/>
      <c r="K196" s="160"/>
      <c r="L196" s="160"/>
      <c r="M196" s="160"/>
      <c r="N196" s="159"/>
      <c r="O196" s="159"/>
      <c r="P196" s="159"/>
      <c r="Q196" s="159"/>
      <c r="R196" s="160"/>
      <c r="S196" s="160"/>
      <c r="T196" s="160"/>
      <c r="U196" s="160"/>
      <c r="V196" s="160"/>
      <c r="W196" s="160"/>
      <c r="X196" s="160"/>
      <c r="Y196" s="160"/>
      <c r="Z196" s="150"/>
      <c r="AA196" s="150"/>
      <c r="AB196" s="150"/>
      <c r="AC196" s="150"/>
      <c r="AD196" s="150"/>
      <c r="AE196" s="150"/>
      <c r="AF196" s="150"/>
      <c r="AG196" s="150" t="s">
        <v>171</v>
      </c>
      <c r="AH196" s="150">
        <v>0</v>
      </c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outlineLevel="1" x14ac:dyDescent="0.2">
      <c r="A197" s="173">
        <v>79</v>
      </c>
      <c r="B197" s="174" t="s">
        <v>1226</v>
      </c>
      <c r="C197" s="188" t="s">
        <v>1227</v>
      </c>
      <c r="D197" s="175" t="s">
        <v>229</v>
      </c>
      <c r="E197" s="176">
        <v>3</v>
      </c>
      <c r="F197" s="177"/>
      <c r="G197" s="178">
        <f>ROUND(E197*F197,2)</f>
        <v>0</v>
      </c>
      <c r="H197" s="161"/>
      <c r="I197" s="160">
        <f>ROUND(E197*H197,2)</f>
        <v>0</v>
      </c>
      <c r="J197" s="161"/>
      <c r="K197" s="160">
        <f>ROUND(E197*J197,2)</f>
        <v>0</v>
      </c>
      <c r="L197" s="160">
        <v>21</v>
      </c>
      <c r="M197" s="160">
        <f>G197*(1+L197/100)</f>
        <v>0</v>
      </c>
      <c r="N197" s="159">
        <v>1.4999999999999999E-4</v>
      </c>
      <c r="O197" s="159">
        <f>ROUND(E197*N197,2)</f>
        <v>0</v>
      </c>
      <c r="P197" s="159">
        <v>0</v>
      </c>
      <c r="Q197" s="159">
        <f>ROUND(E197*P197,2)</f>
        <v>0</v>
      </c>
      <c r="R197" s="160" t="s">
        <v>235</v>
      </c>
      <c r="S197" s="160" t="s">
        <v>148</v>
      </c>
      <c r="T197" s="160" t="s">
        <v>148</v>
      </c>
      <c r="U197" s="160">
        <v>0</v>
      </c>
      <c r="V197" s="160">
        <f>ROUND(E197*U197,2)</f>
        <v>0</v>
      </c>
      <c r="W197" s="160"/>
      <c r="X197" s="160" t="s">
        <v>230</v>
      </c>
      <c r="Y197" s="160" t="s">
        <v>151</v>
      </c>
      <c r="Z197" s="150"/>
      <c r="AA197" s="150"/>
      <c r="AB197" s="150"/>
      <c r="AC197" s="150"/>
      <c r="AD197" s="150"/>
      <c r="AE197" s="150"/>
      <c r="AF197" s="150"/>
      <c r="AG197" s="150" t="s">
        <v>231</v>
      </c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2" x14ac:dyDescent="0.2">
      <c r="A198" s="157"/>
      <c r="B198" s="158"/>
      <c r="C198" s="189" t="s">
        <v>1228</v>
      </c>
      <c r="D198" s="162"/>
      <c r="E198" s="163">
        <v>1</v>
      </c>
      <c r="F198" s="160"/>
      <c r="G198" s="160"/>
      <c r="H198" s="160"/>
      <c r="I198" s="160"/>
      <c r="J198" s="160"/>
      <c r="K198" s="160"/>
      <c r="L198" s="160"/>
      <c r="M198" s="160"/>
      <c r="N198" s="159"/>
      <c r="O198" s="159"/>
      <c r="P198" s="159"/>
      <c r="Q198" s="159"/>
      <c r="R198" s="160"/>
      <c r="S198" s="160"/>
      <c r="T198" s="160"/>
      <c r="U198" s="160"/>
      <c r="V198" s="160"/>
      <c r="W198" s="160"/>
      <c r="X198" s="160"/>
      <c r="Y198" s="160"/>
      <c r="Z198" s="150"/>
      <c r="AA198" s="150"/>
      <c r="AB198" s="150"/>
      <c r="AC198" s="150"/>
      <c r="AD198" s="150"/>
      <c r="AE198" s="150"/>
      <c r="AF198" s="150"/>
      <c r="AG198" s="150" t="s">
        <v>171</v>
      </c>
      <c r="AH198" s="150">
        <v>0</v>
      </c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3" x14ac:dyDescent="0.2">
      <c r="A199" s="157"/>
      <c r="B199" s="158"/>
      <c r="C199" s="189" t="s">
        <v>1229</v>
      </c>
      <c r="D199" s="162"/>
      <c r="E199" s="163">
        <v>1</v>
      </c>
      <c r="F199" s="160"/>
      <c r="G199" s="160"/>
      <c r="H199" s="160"/>
      <c r="I199" s="160"/>
      <c r="J199" s="160"/>
      <c r="K199" s="160"/>
      <c r="L199" s="160"/>
      <c r="M199" s="160"/>
      <c r="N199" s="159"/>
      <c r="O199" s="159"/>
      <c r="P199" s="159"/>
      <c r="Q199" s="159"/>
      <c r="R199" s="160"/>
      <c r="S199" s="160"/>
      <c r="T199" s="160"/>
      <c r="U199" s="160"/>
      <c r="V199" s="160"/>
      <c r="W199" s="160"/>
      <c r="X199" s="160"/>
      <c r="Y199" s="160"/>
      <c r="Z199" s="150"/>
      <c r="AA199" s="150"/>
      <c r="AB199" s="150"/>
      <c r="AC199" s="150"/>
      <c r="AD199" s="150"/>
      <c r="AE199" s="150"/>
      <c r="AF199" s="150"/>
      <c r="AG199" s="150" t="s">
        <v>171</v>
      </c>
      <c r="AH199" s="150">
        <v>0</v>
      </c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3" x14ac:dyDescent="0.2">
      <c r="A200" s="157"/>
      <c r="B200" s="158"/>
      <c r="C200" s="189" t="s">
        <v>1230</v>
      </c>
      <c r="D200" s="162"/>
      <c r="E200" s="163">
        <v>1</v>
      </c>
      <c r="F200" s="160"/>
      <c r="G200" s="160"/>
      <c r="H200" s="160"/>
      <c r="I200" s="160"/>
      <c r="J200" s="160"/>
      <c r="K200" s="160"/>
      <c r="L200" s="160"/>
      <c r="M200" s="160"/>
      <c r="N200" s="159"/>
      <c r="O200" s="159"/>
      <c r="P200" s="159"/>
      <c r="Q200" s="159"/>
      <c r="R200" s="160"/>
      <c r="S200" s="160"/>
      <c r="T200" s="160"/>
      <c r="U200" s="160"/>
      <c r="V200" s="160"/>
      <c r="W200" s="160"/>
      <c r="X200" s="160"/>
      <c r="Y200" s="160"/>
      <c r="Z200" s="150"/>
      <c r="AA200" s="150"/>
      <c r="AB200" s="150"/>
      <c r="AC200" s="150"/>
      <c r="AD200" s="150"/>
      <c r="AE200" s="150"/>
      <c r="AF200" s="150"/>
      <c r="AG200" s="150" t="s">
        <v>171</v>
      </c>
      <c r="AH200" s="150">
        <v>0</v>
      </c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1" x14ac:dyDescent="0.2">
      <c r="A201" s="173">
        <v>80</v>
      </c>
      <c r="B201" s="174" t="s">
        <v>1231</v>
      </c>
      <c r="C201" s="188" t="s">
        <v>1232</v>
      </c>
      <c r="D201" s="175" t="s">
        <v>229</v>
      </c>
      <c r="E201" s="176">
        <v>2</v>
      </c>
      <c r="F201" s="177"/>
      <c r="G201" s="178">
        <f>ROUND(E201*F201,2)</f>
        <v>0</v>
      </c>
      <c r="H201" s="161"/>
      <c r="I201" s="160">
        <f>ROUND(E201*H201,2)</f>
        <v>0</v>
      </c>
      <c r="J201" s="161"/>
      <c r="K201" s="160">
        <f>ROUND(E201*J201,2)</f>
        <v>0</v>
      </c>
      <c r="L201" s="160">
        <v>21</v>
      </c>
      <c r="M201" s="160">
        <f>G201*(1+L201/100)</f>
        <v>0</v>
      </c>
      <c r="N201" s="159">
        <v>1.2E-4</v>
      </c>
      <c r="O201" s="159">
        <f>ROUND(E201*N201,2)</f>
        <v>0</v>
      </c>
      <c r="P201" s="159">
        <v>0</v>
      </c>
      <c r="Q201" s="159">
        <f>ROUND(E201*P201,2)</f>
        <v>0</v>
      </c>
      <c r="R201" s="160" t="s">
        <v>235</v>
      </c>
      <c r="S201" s="160" t="s">
        <v>148</v>
      </c>
      <c r="T201" s="160" t="s">
        <v>148</v>
      </c>
      <c r="U201" s="160">
        <v>0</v>
      </c>
      <c r="V201" s="160">
        <f>ROUND(E201*U201,2)</f>
        <v>0</v>
      </c>
      <c r="W201" s="160"/>
      <c r="X201" s="160" t="s">
        <v>230</v>
      </c>
      <c r="Y201" s="160" t="s">
        <v>151</v>
      </c>
      <c r="Z201" s="150"/>
      <c r="AA201" s="150"/>
      <c r="AB201" s="150"/>
      <c r="AC201" s="150"/>
      <c r="AD201" s="150"/>
      <c r="AE201" s="150"/>
      <c r="AF201" s="150"/>
      <c r="AG201" s="150" t="s">
        <v>231</v>
      </c>
      <c r="AH201" s="150"/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2" x14ac:dyDescent="0.2">
      <c r="A202" s="157"/>
      <c r="B202" s="158"/>
      <c r="C202" s="189" t="s">
        <v>1233</v>
      </c>
      <c r="D202" s="162"/>
      <c r="E202" s="163">
        <v>2</v>
      </c>
      <c r="F202" s="160"/>
      <c r="G202" s="160"/>
      <c r="H202" s="160"/>
      <c r="I202" s="160"/>
      <c r="J202" s="160"/>
      <c r="K202" s="160"/>
      <c r="L202" s="160"/>
      <c r="M202" s="160"/>
      <c r="N202" s="159"/>
      <c r="O202" s="159"/>
      <c r="P202" s="159"/>
      <c r="Q202" s="159"/>
      <c r="R202" s="160"/>
      <c r="S202" s="160"/>
      <c r="T202" s="160"/>
      <c r="U202" s="160"/>
      <c r="V202" s="160"/>
      <c r="W202" s="160"/>
      <c r="X202" s="160"/>
      <c r="Y202" s="160"/>
      <c r="Z202" s="150"/>
      <c r="AA202" s="150"/>
      <c r="AB202" s="150"/>
      <c r="AC202" s="150"/>
      <c r="AD202" s="150"/>
      <c r="AE202" s="150"/>
      <c r="AF202" s="150"/>
      <c r="AG202" s="150" t="s">
        <v>171</v>
      </c>
      <c r="AH202" s="150">
        <v>0</v>
      </c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1" x14ac:dyDescent="0.2">
      <c r="A203" s="173">
        <v>81</v>
      </c>
      <c r="B203" s="174" t="s">
        <v>1234</v>
      </c>
      <c r="C203" s="188" t="s">
        <v>1235</v>
      </c>
      <c r="D203" s="175" t="s">
        <v>229</v>
      </c>
      <c r="E203" s="176">
        <v>3</v>
      </c>
      <c r="F203" s="177"/>
      <c r="G203" s="178">
        <f>ROUND(E203*F203,2)</f>
        <v>0</v>
      </c>
      <c r="H203" s="161"/>
      <c r="I203" s="160">
        <f>ROUND(E203*H203,2)</f>
        <v>0</v>
      </c>
      <c r="J203" s="161"/>
      <c r="K203" s="160">
        <f>ROUND(E203*J203,2)</f>
        <v>0</v>
      </c>
      <c r="L203" s="160">
        <v>21</v>
      </c>
      <c r="M203" s="160">
        <f>G203*(1+L203/100)</f>
        <v>0</v>
      </c>
      <c r="N203" s="159">
        <v>1.2E-4</v>
      </c>
      <c r="O203" s="159">
        <f>ROUND(E203*N203,2)</f>
        <v>0</v>
      </c>
      <c r="P203" s="159">
        <v>0</v>
      </c>
      <c r="Q203" s="159">
        <f>ROUND(E203*P203,2)</f>
        <v>0</v>
      </c>
      <c r="R203" s="160" t="s">
        <v>235</v>
      </c>
      <c r="S203" s="160" t="s">
        <v>148</v>
      </c>
      <c r="T203" s="160" t="s">
        <v>148</v>
      </c>
      <c r="U203" s="160">
        <v>0</v>
      </c>
      <c r="V203" s="160">
        <f>ROUND(E203*U203,2)</f>
        <v>0</v>
      </c>
      <c r="W203" s="160"/>
      <c r="X203" s="160" t="s">
        <v>230</v>
      </c>
      <c r="Y203" s="160" t="s">
        <v>151</v>
      </c>
      <c r="Z203" s="150"/>
      <c r="AA203" s="150"/>
      <c r="AB203" s="150"/>
      <c r="AC203" s="150"/>
      <c r="AD203" s="150"/>
      <c r="AE203" s="150"/>
      <c r="AF203" s="150"/>
      <c r="AG203" s="150" t="s">
        <v>231</v>
      </c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2" x14ac:dyDescent="0.2">
      <c r="A204" s="157"/>
      <c r="B204" s="158"/>
      <c r="C204" s="189" t="s">
        <v>1236</v>
      </c>
      <c r="D204" s="162"/>
      <c r="E204" s="163">
        <v>1</v>
      </c>
      <c r="F204" s="160"/>
      <c r="G204" s="160"/>
      <c r="H204" s="160"/>
      <c r="I204" s="160"/>
      <c r="J204" s="160"/>
      <c r="K204" s="160"/>
      <c r="L204" s="160"/>
      <c r="M204" s="160"/>
      <c r="N204" s="159"/>
      <c r="O204" s="159"/>
      <c r="P204" s="159"/>
      <c r="Q204" s="159"/>
      <c r="R204" s="160"/>
      <c r="S204" s="160"/>
      <c r="T204" s="160"/>
      <c r="U204" s="160"/>
      <c r="V204" s="160"/>
      <c r="W204" s="160"/>
      <c r="X204" s="160"/>
      <c r="Y204" s="160"/>
      <c r="Z204" s="150"/>
      <c r="AA204" s="150"/>
      <c r="AB204" s="150"/>
      <c r="AC204" s="150"/>
      <c r="AD204" s="150"/>
      <c r="AE204" s="150"/>
      <c r="AF204" s="150"/>
      <c r="AG204" s="150" t="s">
        <v>171</v>
      </c>
      <c r="AH204" s="150">
        <v>0</v>
      </c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3" x14ac:dyDescent="0.2">
      <c r="A205" s="157"/>
      <c r="B205" s="158"/>
      <c r="C205" s="189" t="s">
        <v>1237</v>
      </c>
      <c r="D205" s="162"/>
      <c r="E205" s="163">
        <v>2</v>
      </c>
      <c r="F205" s="160"/>
      <c r="G205" s="160"/>
      <c r="H205" s="160"/>
      <c r="I205" s="160"/>
      <c r="J205" s="160"/>
      <c r="K205" s="160"/>
      <c r="L205" s="160"/>
      <c r="M205" s="160"/>
      <c r="N205" s="159"/>
      <c r="O205" s="159"/>
      <c r="P205" s="159"/>
      <c r="Q205" s="159"/>
      <c r="R205" s="160"/>
      <c r="S205" s="160"/>
      <c r="T205" s="160"/>
      <c r="U205" s="160"/>
      <c r="V205" s="160"/>
      <c r="W205" s="160"/>
      <c r="X205" s="160"/>
      <c r="Y205" s="160"/>
      <c r="Z205" s="150"/>
      <c r="AA205" s="150"/>
      <c r="AB205" s="150"/>
      <c r="AC205" s="150"/>
      <c r="AD205" s="150"/>
      <c r="AE205" s="150"/>
      <c r="AF205" s="150"/>
      <c r="AG205" s="150" t="s">
        <v>171</v>
      </c>
      <c r="AH205" s="150">
        <v>0</v>
      </c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1" x14ac:dyDescent="0.2">
      <c r="A206" s="173">
        <v>82</v>
      </c>
      <c r="B206" s="174" t="s">
        <v>1238</v>
      </c>
      <c r="C206" s="188" t="s">
        <v>1239</v>
      </c>
      <c r="D206" s="175" t="s">
        <v>229</v>
      </c>
      <c r="E206" s="176">
        <v>2</v>
      </c>
      <c r="F206" s="177"/>
      <c r="G206" s="178">
        <f>ROUND(E206*F206,2)</f>
        <v>0</v>
      </c>
      <c r="H206" s="161"/>
      <c r="I206" s="160">
        <f>ROUND(E206*H206,2)</f>
        <v>0</v>
      </c>
      <c r="J206" s="161"/>
      <c r="K206" s="160">
        <f>ROUND(E206*J206,2)</f>
        <v>0</v>
      </c>
      <c r="L206" s="160">
        <v>21</v>
      </c>
      <c r="M206" s="160">
        <f>G206*(1+L206/100)</f>
        <v>0</v>
      </c>
      <c r="N206" s="159">
        <v>1.4999999999999999E-4</v>
      </c>
      <c r="O206" s="159">
        <f>ROUND(E206*N206,2)</f>
        <v>0</v>
      </c>
      <c r="P206" s="159">
        <v>0</v>
      </c>
      <c r="Q206" s="159">
        <f>ROUND(E206*P206,2)</f>
        <v>0</v>
      </c>
      <c r="R206" s="160" t="s">
        <v>235</v>
      </c>
      <c r="S206" s="160" t="s">
        <v>148</v>
      </c>
      <c r="T206" s="160" t="s">
        <v>148</v>
      </c>
      <c r="U206" s="160">
        <v>0</v>
      </c>
      <c r="V206" s="160">
        <f>ROUND(E206*U206,2)</f>
        <v>0</v>
      </c>
      <c r="W206" s="160"/>
      <c r="X206" s="160" t="s">
        <v>230</v>
      </c>
      <c r="Y206" s="160" t="s">
        <v>151</v>
      </c>
      <c r="Z206" s="150"/>
      <c r="AA206" s="150"/>
      <c r="AB206" s="150"/>
      <c r="AC206" s="150"/>
      <c r="AD206" s="150"/>
      <c r="AE206" s="150"/>
      <c r="AF206" s="150"/>
      <c r="AG206" s="150" t="s">
        <v>231</v>
      </c>
      <c r="AH206" s="150"/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2" x14ac:dyDescent="0.2">
      <c r="A207" s="157"/>
      <c r="B207" s="158"/>
      <c r="C207" s="189" t="s">
        <v>1240</v>
      </c>
      <c r="D207" s="162"/>
      <c r="E207" s="163">
        <v>1</v>
      </c>
      <c r="F207" s="160"/>
      <c r="G207" s="160"/>
      <c r="H207" s="160"/>
      <c r="I207" s="160"/>
      <c r="J207" s="160"/>
      <c r="K207" s="160"/>
      <c r="L207" s="160"/>
      <c r="M207" s="160"/>
      <c r="N207" s="159"/>
      <c r="O207" s="159"/>
      <c r="P207" s="159"/>
      <c r="Q207" s="159"/>
      <c r="R207" s="160"/>
      <c r="S207" s="160"/>
      <c r="T207" s="160"/>
      <c r="U207" s="160"/>
      <c r="V207" s="160"/>
      <c r="W207" s="160"/>
      <c r="X207" s="160"/>
      <c r="Y207" s="160"/>
      <c r="Z207" s="150"/>
      <c r="AA207" s="150"/>
      <c r="AB207" s="150"/>
      <c r="AC207" s="150"/>
      <c r="AD207" s="150"/>
      <c r="AE207" s="150"/>
      <c r="AF207" s="150"/>
      <c r="AG207" s="150" t="s">
        <v>171</v>
      </c>
      <c r="AH207" s="150">
        <v>0</v>
      </c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3" x14ac:dyDescent="0.2">
      <c r="A208" s="157"/>
      <c r="B208" s="158"/>
      <c r="C208" s="189" t="s">
        <v>1241</v>
      </c>
      <c r="D208" s="162"/>
      <c r="E208" s="163">
        <v>1</v>
      </c>
      <c r="F208" s="160"/>
      <c r="G208" s="160"/>
      <c r="H208" s="160"/>
      <c r="I208" s="160"/>
      <c r="J208" s="160"/>
      <c r="K208" s="160"/>
      <c r="L208" s="160"/>
      <c r="M208" s="160"/>
      <c r="N208" s="159"/>
      <c r="O208" s="159"/>
      <c r="P208" s="159"/>
      <c r="Q208" s="159"/>
      <c r="R208" s="160"/>
      <c r="S208" s="160"/>
      <c r="T208" s="160"/>
      <c r="U208" s="160"/>
      <c r="V208" s="160"/>
      <c r="W208" s="160"/>
      <c r="X208" s="160"/>
      <c r="Y208" s="160"/>
      <c r="Z208" s="150"/>
      <c r="AA208" s="150"/>
      <c r="AB208" s="150"/>
      <c r="AC208" s="150"/>
      <c r="AD208" s="150"/>
      <c r="AE208" s="150"/>
      <c r="AF208" s="150"/>
      <c r="AG208" s="150" t="s">
        <v>171</v>
      </c>
      <c r="AH208" s="150">
        <v>0</v>
      </c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1" x14ac:dyDescent="0.2">
      <c r="A209" s="173">
        <v>83</v>
      </c>
      <c r="B209" s="174" t="s">
        <v>1242</v>
      </c>
      <c r="C209" s="188" t="s">
        <v>1243</v>
      </c>
      <c r="D209" s="175" t="s">
        <v>229</v>
      </c>
      <c r="E209" s="176">
        <v>4</v>
      </c>
      <c r="F209" s="177"/>
      <c r="G209" s="178">
        <f>ROUND(E209*F209,2)</f>
        <v>0</v>
      </c>
      <c r="H209" s="161"/>
      <c r="I209" s="160">
        <f>ROUND(E209*H209,2)</f>
        <v>0</v>
      </c>
      <c r="J209" s="161"/>
      <c r="K209" s="160">
        <f>ROUND(E209*J209,2)</f>
        <v>0</v>
      </c>
      <c r="L209" s="160">
        <v>21</v>
      </c>
      <c r="M209" s="160">
        <f>G209*(1+L209/100)</f>
        <v>0</v>
      </c>
      <c r="N209" s="159">
        <v>1.6000000000000001E-4</v>
      </c>
      <c r="O209" s="159">
        <f>ROUND(E209*N209,2)</f>
        <v>0</v>
      </c>
      <c r="P209" s="159">
        <v>0</v>
      </c>
      <c r="Q209" s="159">
        <f>ROUND(E209*P209,2)</f>
        <v>0</v>
      </c>
      <c r="R209" s="160" t="s">
        <v>235</v>
      </c>
      <c r="S209" s="160" t="s">
        <v>148</v>
      </c>
      <c r="T209" s="160" t="s">
        <v>148</v>
      </c>
      <c r="U209" s="160">
        <v>0</v>
      </c>
      <c r="V209" s="160">
        <f>ROUND(E209*U209,2)</f>
        <v>0</v>
      </c>
      <c r="W209" s="160"/>
      <c r="X209" s="160" t="s">
        <v>230</v>
      </c>
      <c r="Y209" s="160" t="s">
        <v>151</v>
      </c>
      <c r="Z209" s="150"/>
      <c r="AA209" s="150"/>
      <c r="AB209" s="150"/>
      <c r="AC209" s="150"/>
      <c r="AD209" s="150"/>
      <c r="AE209" s="150"/>
      <c r="AF209" s="150"/>
      <c r="AG209" s="150" t="s">
        <v>231</v>
      </c>
      <c r="AH209" s="150"/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outlineLevel="2" x14ac:dyDescent="0.2">
      <c r="A210" s="157"/>
      <c r="B210" s="158"/>
      <c r="C210" s="189" t="s">
        <v>1244</v>
      </c>
      <c r="D210" s="162"/>
      <c r="E210" s="163">
        <v>3</v>
      </c>
      <c r="F210" s="160"/>
      <c r="G210" s="160"/>
      <c r="H210" s="160"/>
      <c r="I210" s="160"/>
      <c r="J210" s="160"/>
      <c r="K210" s="160"/>
      <c r="L210" s="160"/>
      <c r="M210" s="160"/>
      <c r="N210" s="159"/>
      <c r="O210" s="159"/>
      <c r="P210" s="159"/>
      <c r="Q210" s="159"/>
      <c r="R210" s="160"/>
      <c r="S210" s="160"/>
      <c r="T210" s="160"/>
      <c r="U210" s="160"/>
      <c r="V210" s="160"/>
      <c r="W210" s="160"/>
      <c r="X210" s="160"/>
      <c r="Y210" s="160"/>
      <c r="Z210" s="150"/>
      <c r="AA210" s="150"/>
      <c r="AB210" s="150"/>
      <c r="AC210" s="150"/>
      <c r="AD210" s="150"/>
      <c r="AE210" s="150"/>
      <c r="AF210" s="150"/>
      <c r="AG210" s="150" t="s">
        <v>171</v>
      </c>
      <c r="AH210" s="150">
        <v>0</v>
      </c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3" x14ac:dyDescent="0.2">
      <c r="A211" s="157"/>
      <c r="B211" s="158"/>
      <c r="C211" s="189" t="s">
        <v>1245</v>
      </c>
      <c r="D211" s="162"/>
      <c r="E211" s="163">
        <v>1</v>
      </c>
      <c r="F211" s="160"/>
      <c r="G211" s="160"/>
      <c r="H211" s="160"/>
      <c r="I211" s="160"/>
      <c r="J211" s="160"/>
      <c r="K211" s="160"/>
      <c r="L211" s="160"/>
      <c r="M211" s="160"/>
      <c r="N211" s="159"/>
      <c r="O211" s="159"/>
      <c r="P211" s="159"/>
      <c r="Q211" s="159"/>
      <c r="R211" s="160"/>
      <c r="S211" s="160"/>
      <c r="T211" s="160"/>
      <c r="U211" s="160"/>
      <c r="V211" s="160"/>
      <c r="W211" s="160"/>
      <c r="X211" s="160"/>
      <c r="Y211" s="160"/>
      <c r="Z211" s="150"/>
      <c r="AA211" s="150"/>
      <c r="AB211" s="150"/>
      <c r="AC211" s="150"/>
      <c r="AD211" s="150"/>
      <c r="AE211" s="150"/>
      <c r="AF211" s="150"/>
      <c r="AG211" s="150" t="s">
        <v>171</v>
      </c>
      <c r="AH211" s="150">
        <v>0</v>
      </c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1" x14ac:dyDescent="0.2">
      <c r="A212" s="173">
        <v>84</v>
      </c>
      <c r="B212" s="174" t="s">
        <v>1246</v>
      </c>
      <c r="C212" s="188" t="s">
        <v>1247</v>
      </c>
      <c r="D212" s="175" t="s">
        <v>229</v>
      </c>
      <c r="E212" s="176">
        <v>3</v>
      </c>
      <c r="F212" s="177"/>
      <c r="G212" s="178">
        <f>ROUND(E212*F212,2)</f>
        <v>0</v>
      </c>
      <c r="H212" s="161"/>
      <c r="I212" s="160">
        <f>ROUND(E212*H212,2)</f>
        <v>0</v>
      </c>
      <c r="J212" s="161"/>
      <c r="K212" s="160">
        <f>ROUND(E212*J212,2)</f>
        <v>0</v>
      </c>
      <c r="L212" s="160">
        <v>21</v>
      </c>
      <c r="M212" s="160">
        <f>G212*(1+L212/100)</f>
        <v>0</v>
      </c>
      <c r="N212" s="159">
        <v>2.0000000000000001E-4</v>
      </c>
      <c r="O212" s="159">
        <f>ROUND(E212*N212,2)</f>
        <v>0</v>
      </c>
      <c r="P212" s="159">
        <v>0</v>
      </c>
      <c r="Q212" s="159">
        <f>ROUND(E212*P212,2)</f>
        <v>0</v>
      </c>
      <c r="R212" s="160" t="s">
        <v>235</v>
      </c>
      <c r="S212" s="160" t="s">
        <v>148</v>
      </c>
      <c r="T212" s="160" t="s">
        <v>148</v>
      </c>
      <c r="U212" s="160">
        <v>0</v>
      </c>
      <c r="V212" s="160">
        <f>ROUND(E212*U212,2)</f>
        <v>0</v>
      </c>
      <c r="W212" s="160"/>
      <c r="X212" s="160" t="s">
        <v>230</v>
      </c>
      <c r="Y212" s="160" t="s">
        <v>151</v>
      </c>
      <c r="Z212" s="150"/>
      <c r="AA212" s="150"/>
      <c r="AB212" s="150"/>
      <c r="AC212" s="150"/>
      <c r="AD212" s="150"/>
      <c r="AE212" s="150"/>
      <c r="AF212" s="150"/>
      <c r="AG212" s="150" t="s">
        <v>231</v>
      </c>
      <c r="AH212" s="150"/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2" x14ac:dyDescent="0.2">
      <c r="A213" s="157"/>
      <c r="B213" s="158"/>
      <c r="C213" s="189" t="s">
        <v>1248</v>
      </c>
      <c r="D213" s="162"/>
      <c r="E213" s="163">
        <v>1</v>
      </c>
      <c r="F213" s="160"/>
      <c r="G213" s="160"/>
      <c r="H213" s="160"/>
      <c r="I213" s="160"/>
      <c r="J213" s="160"/>
      <c r="K213" s="160"/>
      <c r="L213" s="160"/>
      <c r="M213" s="160"/>
      <c r="N213" s="159"/>
      <c r="O213" s="159"/>
      <c r="P213" s="159"/>
      <c r="Q213" s="159"/>
      <c r="R213" s="160"/>
      <c r="S213" s="160"/>
      <c r="T213" s="160"/>
      <c r="U213" s="160"/>
      <c r="V213" s="160"/>
      <c r="W213" s="160"/>
      <c r="X213" s="160"/>
      <c r="Y213" s="160"/>
      <c r="Z213" s="150"/>
      <c r="AA213" s="150"/>
      <c r="AB213" s="150"/>
      <c r="AC213" s="150"/>
      <c r="AD213" s="150"/>
      <c r="AE213" s="150"/>
      <c r="AF213" s="150"/>
      <c r="AG213" s="150" t="s">
        <v>171</v>
      </c>
      <c r="AH213" s="150">
        <v>0</v>
      </c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3" x14ac:dyDescent="0.2">
      <c r="A214" s="157"/>
      <c r="B214" s="158"/>
      <c r="C214" s="189" t="s">
        <v>1249</v>
      </c>
      <c r="D214" s="162"/>
      <c r="E214" s="163">
        <v>2</v>
      </c>
      <c r="F214" s="160"/>
      <c r="G214" s="160"/>
      <c r="H214" s="160"/>
      <c r="I214" s="160"/>
      <c r="J214" s="160"/>
      <c r="K214" s="160"/>
      <c r="L214" s="160"/>
      <c r="M214" s="160"/>
      <c r="N214" s="159"/>
      <c r="O214" s="159"/>
      <c r="P214" s="159"/>
      <c r="Q214" s="159"/>
      <c r="R214" s="160"/>
      <c r="S214" s="160"/>
      <c r="T214" s="160"/>
      <c r="U214" s="160"/>
      <c r="V214" s="160"/>
      <c r="W214" s="160"/>
      <c r="X214" s="160"/>
      <c r="Y214" s="160"/>
      <c r="Z214" s="150"/>
      <c r="AA214" s="150"/>
      <c r="AB214" s="150"/>
      <c r="AC214" s="150"/>
      <c r="AD214" s="150"/>
      <c r="AE214" s="150"/>
      <c r="AF214" s="150"/>
      <c r="AG214" s="150" t="s">
        <v>171</v>
      </c>
      <c r="AH214" s="150">
        <v>0</v>
      </c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1" x14ac:dyDescent="0.2">
      <c r="A215" s="173">
        <v>85</v>
      </c>
      <c r="B215" s="174" t="s">
        <v>1250</v>
      </c>
      <c r="C215" s="188" t="s">
        <v>1251</v>
      </c>
      <c r="D215" s="175" t="s">
        <v>229</v>
      </c>
      <c r="E215" s="176">
        <v>7</v>
      </c>
      <c r="F215" s="177"/>
      <c r="G215" s="178">
        <f>ROUND(E215*F215,2)</f>
        <v>0</v>
      </c>
      <c r="H215" s="161"/>
      <c r="I215" s="160">
        <f>ROUND(E215*H215,2)</f>
        <v>0</v>
      </c>
      <c r="J215" s="161"/>
      <c r="K215" s="160">
        <f>ROUND(E215*J215,2)</f>
        <v>0</v>
      </c>
      <c r="L215" s="160">
        <v>21</v>
      </c>
      <c r="M215" s="160">
        <f>G215*(1+L215/100)</f>
        <v>0</v>
      </c>
      <c r="N215" s="159">
        <v>2.3000000000000001E-4</v>
      </c>
      <c r="O215" s="159">
        <f>ROUND(E215*N215,2)</f>
        <v>0</v>
      </c>
      <c r="P215" s="159">
        <v>0</v>
      </c>
      <c r="Q215" s="159">
        <f>ROUND(E215*P215,2)</f>
        <v>0</v>
      </c>
      <c r="R215" s="160" t="s">
        <v>235</v>
      </c>
      <c r="S215" s="160" t="s">
        <v>148</v>
      </c>
      <c r="T215" s="160" t="s">
        <v>148</v>
      </c>
      <c r="U215" s="160">
        <v>0</v>
      </c>
      <c r="V215" s="160">
        <f>ROUND(E215*U215,2)</f>
        <v>0</v>
      </c>
      <c r="W215" s="160"/>
      <c r="X215" s="160" t="s">
        <v>230</v>
      </c>
      <c r="Y215" s="160" t="s">
        <v>151</v>
      </c>
      <c r="Z215" s="150"/>
      <c r="AA215" s="150"/>
      <c r="AB215" s="150"/>
      <c r="AC215" s="150"/>
      <c r="AD215" s="150"/>
      <c r="AE215" s="150"/>
      <c r="AF215" s="150"/>
      <c r="AG215" s="150" t="s">
        <v>231</v>
      </c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outlineLevel="2" x14ac:dyDescent="0.2">
      <c r="A216" s="157"/>
      <c r="B216" s="158"/>
      <c r="C216" s="189" t="s">
        <v>1252</v>
      </c>
      <c r="D216" s="162"/>
      <c r="E216" s="163">
        <v>4</v>
      </c>
      <c r="F216" s="160"/>
      <c r="G216" s="160"/>
      <c r="H216" s="160"/>
      <c r="I216" s="160"/>
      <c r="J216" s="160"/>
      <c r="K216" s="160"/>
      <c r="L216" s="160"/>
      <c r="M216" s="160"/>
      <c r="N216" s="159"/>
      <c r="O216" s="159"/>
      <c r="P216" s="159"/>
      <c r="Q216" s="159"/>
      <c r="R216" s="160"/>
      <c r="S216" s="160"/>
      <c r="T216" s="160"/>
      <c r="U216" s="160"/>
      <c r="V216" s="160"/>
      <c r="W216" s="160"/>
      <c r="X216" s="160"/>
      <c r="Y216" s="160"/>
      <c r="Z216" s="150"/>
      <c r="AA216" s="150"/>
      <c r="AB216" s="150"/>
      <c r="AC216" s="150"/>
      <c r="AD216" s="150"/>
      <c r="AE216" s="150"/>
      <c r="AF216" s="150"/>
      <c r="AG216" s="150" t="s">
        <v>171</v>
      </c>
      <c r="AH216" s="150">
        <v>0</v>
      </c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outlineLevel="3" x14ac:dyDescent="0.2">
      <c r="A217" s="157"/>
      <c r="B217" s="158"/>
      <c r="C217" s="189" t="s">
        <v>1253</v>
      </c>
      <c r="D217" s="162"/>
      <c r="E217" s="163">
        <v>3</v>
      </c>
      <c r="F217" s="160"/>
      <c r="G217" s="160"/>
      <c r="H217" s="160"/>
      <c r="I217" s="160"/>
      <c r="J217" s="160"/>
      <c r="K217" s="160"/>
      <c r="L217" s="160"/>
      <c r="M217" s="160"/>
      <c r="N217" s="159"/>
      <c r="O217" s="159"/>
      <c r="P217" s="159"/>
      <c r="Q217" s="159"/>
      <c r="R217" s="160"/>
      <c r="S217" s="160"/>
      <c r="T217" s="160"/>
      <c r="U217" s="160"/>
      <c r="V217" s="160"/>
      <c r="W217" s="160"/>
      <c r="X217" s="160"/>
      <c r="Y217" s="160"/>
      <c r="Z217" s="150"/>
      <c r="AA217" s="150"/>
      <c r="AB217" s="150"/>
      <c r="AC217" s="150"/>
      <c r="AD217" s="150"/>
      <c r="AE217" s="150"/>
      <c r="AF217" s="150"/>
      <c r="AG217" s="150" t="s">
        <v>171</v>
      </c>
      <c r="AH217" s="150">
        <v>0</v>
      </c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outlineLevel="1" x14ac:dyDescent="0.2">
      <c r="A218" s="173">
        <v>86</v>
      </c>
      <c r="B218" s="174" t="s">
        <v>1254</v>
      </c>
      <c r="C218" s="188" t="s">
        <v>1255</v>
      </c>
      <c r="D218" s="175" t="s">
        <v>229</v>
      </c>
      <c r="E218" s="176">
        <v>1</v>
      </c>
      <c r="F218" s="177"/>
      <c r="G218" s="178">
        <f>ROUND(E218*F218,2)</f>
        <v>0</v>
      </c>
      <c r="H218" s="161"/>
      <c r="I218" s="160">
        <f>ROUND(E218*H218,2)</f>
        <v>0</v>
      </c>
      <c r="J218" s="161"/>
      <c r="K218" s="160">
        <f>ROUND(E218*J218,2)</f>
        <v>0</v>
      </c>
      <c r="L218" s="160">
        <v>21</v>
      </c>
      <c r="M218" s="160">
        <f>G218*(1+L218/100)</f>
        <v>0</v>
      </c>
      <c r="N218" s="159">
        <v>1.6000000000000001E-4</v>
      </c>
      <c r="O218" s="159">
        <f>ROUND(E218*N218,2)</f>
        <v>0</v>
      </c>
      <c r="P218" s="159">
        <v>0</v>
      </c>
      <c r="Q218" s="159">
        <f>ROUND(E218*P218,2)</f>
        <v>0</v>
      </c>
      <c r="R218" s="160" t="s">
        <v>235</v>
      </c>
      <c r="S218" s="160" t="s">
        <v>148</v>
      </c>
      <c r="T218" s="160" t="s">
        <v>148</v>
      </c>
      <c r="U218" s="160">
        <v>0</v>
      </c>
      <c r="V218" s="160">
        <f>ROUND(E218*U218,2)</f>
        <v>0</v>
      </c>
      <c r="W218" s="160"/>
      <c r="X218" s="160" t="s">
        <v>230</v>
      </c>
      <c r="Y218" s="160" t="s">
        <v>151</v>
      </c>
      <c r="Z218" s="150"/>
      <c r="AA218" s="150"/>
      <c r="AB218" s="150"/>
      <c r="AC218" s="150"/>
      <c r="AD218" s="150"/>
      <c r="AE218" s="150"/>
      <c r="AF218" s="150"/>
      <c r="AG218" s="150" t="s">
        <v>231</v>
      </c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outlineLevel="2" x14ac:dyDescent="0.2">
      <c r="A219" s="157"/>
      <c r="B219" s="158"/>
      <c r="C219" s="189" t="s">
        <v>1256</v>
      </c>
      <c r="D219" s="162"/>
      <c r="E219" s="163">
        <v>1</v>
      </c>
      <c r="F219" s="160"/>
      <c r="G219" s="160"/>
      <c r="H219" s="160"/>
      <c r="I219" s="160"/>
      <c r="J219" s="160"/>
      <c r="K219" s="160"/>
      <c r="L219" s="160"/>
      <c r="M219" s="160"/>
      <c r="N219" s="159"/>
      <c r="O219" s="159"/>
      <c r="P219" s="159"/>
      <c r="Q219" s="159"/>
      <c r="R219" s="160"/>
      <c r="S219" s="160"/>
      <c r="T219" s="160"/>
      <c r="U219" s="160"/>
      <c r="V219" s="160"/>
      <c r="W219" s="160"/>
      <c r="X219" s="160"/>
      <c r="Y219" s="160"/>
      <c r="Z219" s="150"/>
      <c r="AA219" s="150"/>
      <c r="AB219" s="150"/>
      <c r="AC219" s="150"/>
      <c r="AD219" s="150"/>
      <c r="AE219" s="150"/>
      <c r="AF219" s="150"/>
      <c r="AG219" s="150" t="s">
        <v>171</v>
      </c>
      <c r="AH219" s="150">
        <v>0</v>
      </c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outlineLevel="1" x14ac:dyDescent="0.2">
      <c r="A220" s="173">
        <v>87</v>
      </c>
      <c r="B220" s="174" t="s">
        <v>1257</v>
      </c>
      <c r="C220" s="188" t="s">
        <v>1258</v>
      </c>
      <c r="D220" s="175" t="s">
        <v>229</v>
      </c>
      <c r="E220" s="176">
        <v>2</v>
      </c>
      <c r="F220" s="177"/>
      <c r="G220" s="178">
        <f>ROUND(E220*F220,2)</f>
        <v>0</v>
      </c>
      <c r="H220" s="161"/>
      <c r="I220" s="160">
        <f>ROUND(E220*H220,2)</f>
        <v>0</v>
      </c>
      <c r="J220" s="161"/>
      <c r="K220" s="160">
        <f>ROUND(E220*J220,2)</f>
        <v>0</v>
      </c>
      <c r="L220" s="160">
        <v>21</v>
      </c>
      <c r="M220" s="160">
        <f>G220*(1+L220/100)</f>
        <v>0</v>
      </c>
      <c r="N220" s="159">
        <v>1.4999999999999999E-4</v>
      </c>
      <c r="O220" s="159">
        <f>ROUND(E220*N220,2)</f>
        <v>0</v>
      </c>
      <c r="P220" s="159">
        <v>0</v>
      </c>
      <c r="Q220" s="159">
        <f>ROUND(E220*P220,2)</f>
        <v>0</v>
      </c>
      <c r="R220" s="160" t="s">
        <v>235</v>
      </c>
      <c r="S220" s="160" t="s">
        <v>148</v>
      </c>
      <c r="T220" s="160" t="s">
        <v>148</v>
      </c>
      <c r="U220" s="160">
        <v>0</v>
      </c>
      <c r="V220" s="160">
        <f>ROUND(E220*U220,2)</f>
        <v>0</v>
      </c>
      <c r="W220" s="160"/>
      <c r="X220" s="160" t="s">
        <v>230</v>
      </c>
      <c r="Y220" s="160" t="s">
        <v>151</v>
      </c>
      <c r="Z220" s="150"/>
      <c r="AA220" s="150"/>
      <c r="AB220" s="150"/>
      <c r="AC220" s="150"/>
      <c r="AD220" s="150"/>
      <c r="AE220" s="150"/>
      <c r="AF220" s="150"/>
      <c r="AG220" s="150" t="s">
        <v>231</v>
      </c>
      <c r="AH220" s="150"/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outlineLevel="2" x14ac:dyDescent="0.2">
      <c r="A221" s="157"/>
      <c r="B221" s="158"/>
      <c r="C221" s="189" t="s">
        <v>1241</v>
      </c>
      <c r="D221" s="162"/>
      <c r="E221" s="163">
        <v>1</v>
      </c>
      <c r="F221" s="160"/>
      <c r="G221" s="160"/>
      <c r="H221" s="160"/>
      <c r="I221" s="160"/>
      <c r="J221" s="160"/>
      <c r="K221" s="160"/>
      <c r="L221" s="160"/>
      <c r="M221" s="160"/>
      <c r="N221" s="159"/>
      <c r="O221" s="159"/>
      <c r="P221" s="159"/>
      <c r="Q221" s="159"/>
      <c r="R221" s="160"/>
      <c r="S221" s="160"/>
      <c r="T221" s="160"/>
      <c r="U221" s="160"/>
      <c r="V221" s="160"/>
      <c r="W221" s="160"/>
      <c r="X221" s="160"/>
      <c r="Y221" s="160"/>
      <c r="Z221" s="150"/>
      <c r="AA221" s="150"/>
      <c r="AB221" s="150"/>
      <c r="AC221" s="150"/>
      <c r="AD221" s="150"/>
      <c r="AE221" s="150"/>
      <c r="AF221" s="150"/>
      <c r="AG221" s="150" t="s">
        <v>171</v>
      </c>
      <c r="AH221" s="150">
        <v>0</v>
      </c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3" x14ac:dyDescent="0.2">
      <c r="A222" s="157"/>
      <c r="B222" s="158"/>
      <c r="C222" s="189" t="s">
        <v>1259</v>
      </c>
      <c r="D222" s="162"/>
      <c r="E222" s="163">
        <v>1</v>
      </c>
      <c r="F222" s="160"/>
      <c r="G222" s="160"/>
      <c r="H222" s="160"/>
      <c r="I222" s="160"/>
      <c r="J222" s="160"/>
      <c r="K222" s="160"/>
      <c r="L222" s="160"/>
      <c r="M222" s="160"/>
      <c r="N222" s="159"/>
      <c r="O222" s="159"/>
      <c r="P222" s="159"/>
      <c r="Q222" s="159"/>
      <c r="R222" s="160"/>
      <c r="S222" s="160"/>
      <c r="T222" s="160"/>
      <c r="U222" s="160"/>
      <c r="V222" s="160"/>
      <c r="W222" s="160"/>
      <c r="X222" s="160"/>
      <c r="Y222" s="160"/>
      <c r="Z222" s="150"/>
      <c r="AA222" s="150"/>
      <c r="AB222" s="150"/>
      <c r="AC222" s="150"/>
      <c r="AD222" s="150"/>
      <c r="AE222" s="150"/>
      <c r="AF222" s="150"/>
      <c r="AG222" s="150" t="s">
        <v>171</v>
      </c>
      <c r="AH222" s="150">
        <v>0</v>
      </c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outlineLevel="1" x14ac:dyDescent="0.2">
      <c r="A223" s="173">
        <v>88</v>
      </c>
      <c r="B223" s="174" t="s">
        <v>1260</v>
      </c>
      <c r="C223" s="188" t="s">
        <v>1261</v>
      </c>
      <c r="D223" s="175" t="s">
        <v>229</v>
      </c>
      <c r="E223" s="176">
        <v>1</v>
      </c>
      <c r="F223" s="177"/>
      <c r="G223" s="178">
        <f>ROUND(E223*F223,2)</f>
        <v>0</v>
      </c>
      <c r="H223" s="161"/>
      <c r="I223" s="160">
        <f>ROUND(E223*H223,2)</f>
        <v>0</v>
      </c>
      <c r="J223" s="161"/>
      <c r="K223" s="160">
        <f>ROUND(E223*J223,2)</f>
        <v>0</v>
      </c>
      <c r="L223" s="160">
        <v>21</v>
      </c>
      <c r="M223" s="160">
        <f>G223*(1+L223/100)</f>
        <v>0</v>
      </c>
      <c r="N223" s="159">
        <v>2.0000000000000001E-4</v>
      </c>
      <c r="O223" s="159">
        <f>ROUND(E223*N223,2)</f>
        <v>0</v>
      </c>
      <c r="P223" s="159">
        <v>0</v>
      </c>
      <c r="Q223" s="159">
        <f>ROUND(E223*P223,2)</f>
        <v>0</v>
      </c>
      <c r="R223" s="160" t="s">
        <v>235</v>
      </c>
      <c r="S223" s="160" t="s">
        <v>148</v>
      </c>
      <c r="T223" s="160" t="s">
        <v>148</v>
      </c>
      <c r="U223" s="160">
        <v>0</v>
      </c>
      <c r="V223" s="160">
        <f>ROUND(E223*U223,2)</f>
        <v>0</v>
      </c>
      <c r="W223" s="160"/>
      <c r="X223" s="160" t="s">
        <v>230</v>
      </c>
      <c r="Y223" s="160" t="s">
        <v>151</v>
      </c>
      <c r="Z223" s="150"/>
      <c r="AA223" s="150"/>
      <c r="AB223" s="150"/>
      <c r="AC223" s="150"/>
      <c r="AD223" s="150"/>
      <c r="AE223" s="150"/>
      <c r="AF223" s="150"/>
      <c r="AG223" s="150" t="s">
        <v>231</v>
      </c>
      <c r="AH223" s="150"/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2" x14ac:dyDescent="0.2">
      <c r="A224" s="157"/>
      <c r="B224" s="158"/>
      <c r="C224" s="189" t="s">
        <v>1262</v>
      </c>
      <c r="D224" s="162"/>
      <c r="E224" s="163">
        <v>1</v>
      </c>
      <c r="F224" s="160"/>
      <c r="G224" s="160"/>
      <c r="H224" s="160"/>
      <c r="I224" s="160"/>
      <c r="J224" s="160"/>
      <c r="K224" s="160"/>
      <c r="L224" s="160"/>
      <c r="M224" s="160"/>
      <c r="N224" s="159"/>
      <c r="O224" s="159"/>
      <c r="P224" s="159"/>
      <c r="Q224" s="159"/>
      <c r="R224" s="160"/>
      <c r="S224" s="160"/>
      <c r="T224" s="160"/>
      <c r="U224" s="160"/>
      <c r="V224" s="160"/>
      <c r="W224" s="160"/>
      <c r="X224" s="160"/>
      <c r="Y224" s="160"/>
      <c r="Z224" s="150"/>
      <c r="AA224" s="150"/>
      <c r="AB224" s="150"/>
      <c r="AC224" s="150"/>
      <c r="AD224" s="150"/>
      <c r="AE224" s="150"/>
      <c r="AF224" s="150"/>
      <c r="AG224" s="150" t="s">
        <v>171</v>
      </c>
      <c r="AH224" s="150">
        <v>0</v>
      </c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outlineLevel="1" x14ac:dyDescent="0.2">
      <c r="A225" s="173">
        <v>89</v>
      </c>
      <c r="B225" s="174" t="s">
        <v>1263</v>
      </c>
      <c r="C225" s="188" t="s">
        <v>1264</v>
      </c>
      <c r="D225" s="175" t="s">
        <v>229</v>
      </c>
      <c r="E225" s="176">
        <v>5</v>
      </c>
      <c r="F225" s="177"/>
      <c r="G225" s="178">
        <f>ROUND(E225*F225,2)</f>
        <v>0</v>
      </c>
      <c r="H225" s="161"/>
      <c r="I225" s="160">
        <f>ROUND(E225*H225,2)</f>
        <v>0</v>
      </c>
      <c r="J225" s="161"/>
      <c r="K225" s="160">
        <f>ROUND(E225*J225,2)</f>
        <v>0</v>
      </c>
      <c r="L225" s="160">
        <v>21</v>
      </c>
      <c r="M225" s="160">
        <f>G225*(1+L225/100)</f>
        <v>0</v>
      </c>
      <c r="N225" s="159">
        <v>0</v>
      </c>
      <c r="O225" s="159">
        <f>ROUND(E225*N225,2)</f>
        <v>0</v>
      </c>
      <c r="P225" s="159">
        <v>0</v>
      </c>
      <c r="Q225" s="159">
        <f>ROUND(E225*P225,2)</f>
        <v>0</v>
      </c>
      <c r="R225" s="160" t="s">
        <v>235</v>
      </c>
      <c r="S225" s="160" t="s">
        <v>148</v>
      </c>
      <c r="T225" s="160" t="s">
        <v>148</v>
      </c>
      <c r="U225" s="160">
        <v>0</v>
      </c>
      <c r="V225" s="160">
        <f>ROUND(E225*U225,2)</f>
        <v>0</v>
      </c>
      <c r="W225" s="160"/>
      <c r="X225" s="160" t="s">
        <v>230</v>
      </c>
      <c r="Y225" s="160" t="s">
        <v>151</v>
      </c>
      <c r="Z225" s="150"/>
      <c r="AA225" s="150"/>
      <c r="AB225" s="150"/>
      <c r="AC225" s="150"/>
      <c r="AD225" s="150"/>
      <c r="AE225" s="150"/>
      <c r="AF225" s="150"/>
      <c r="AG225" s="150" t="s">
        <v>231</v>
      </c>
      <c r="AH225" s="150"/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outlineLevel="2" x14ac:dyDescent="0.2">
      <c r="A226" s="157"/>
      <c r="B226" s="158"/>
      <c r="C226" s="189" t="s">
        <v>1265</v>
      </c>
      <c r="D226" s="162"/>
      <c r="E226" s="163">
        <v>2</v>
      </c>
      <c r="F226" s="160"/>
      <c r="G226" s="160"/>
      <c r="H226" s="160"/>
      <c r="I226" s="160"/>
      <c r="J226" s="160"/>
      <c r="K226" s="160"/>
      <c r="L226" s="160"/>
      <c r="M226" s="160"/>
      <c r="N226" s="159"/>
      <c r="O226" s="159"/>
      <c r="P226" s="159"/>
      <c r="Q226" s="159"/>
      <c r="R226" s="160"/>
      <c r="S226" s="160"/>
      <c r="T226" s="160"/>
      <c r="U226" s="160"/>
      <c r="V226" s="160"/>
      <c r="W226" s="160"/>
      <c r="X226" s="160"/>
      <c r="Y226" s="160"/>
      <c r="Z226" s="150"/>
      <c r="AA226" s="150"/>
      <c r="AB226" s="150"/>
      <c r="AC226" s="150"/>
      <c r="AD226" s="150"/>
      <c r="AE226" s="150"/>
      <c r="AF226" s="150"/>
      <c r="AG226" s="150" t="s">
        <v>171</v>
      </c>
      <c r="AH226" s="150">
        <v>0</v>
      </c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3" x14ac:dyDescent="0.2">
      <c r="A227" s="157"/>
      <c r="B227" s="158"/>
      <c r="C227" s="189" t="s">
        <v>1266</v>
      </c>
      <c r="D227" s="162"/>
      <c r="E227" s="163">
        <v>3</v>
      </c>
      <c r="F227" s="160"/>
      <c r="G227" s="160"/>
      <c r="H227" s="160"/>
      <c r="I227" s="160"/>
      <c r="J227" s="160"/>
      <c r="K227" s="160"/>
      <c r="L227" s="160"/>
      <c r="M227" s="160"/>
      <c r="N227" s="159"/>
      <c r="O227" s="159"/>
      <c r="P227" s="159"/>
      <c r="Q227" s="159"/>
      <c r="R227" s="160"/>
      <c r="S227" s="160"/>
      <c r="T227" s="160"/>
      <c r="U227" s="160"/>
      <c r="V227" s="160"/>
      <c r="W227" s="160"/>
      <c r="X227" s="160"/>
      <c r="Y227" s="160"/>
      <c r="Z227" s="150"/>
      <c r="AA227" s="150"/>
      <c r="AB227" s="150"/>
      <c r="AC227" s="150"/>
      <c r="AD227" s="150"/>
      <c r="AE227" s="150"/>
      <c r="AF227" s="150"/>
      <c r="AG227" s="150" t="s">
        <v>171</v>
      </c>
      <c r="AH227" s="150">
        <v>0</v>
      </c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1" x14ac:dyDescent="0.2">
      <c r="A228" s="173">
        <v>90</v>
      </c>
      <c r="B228" s="174" t="s">
        <v>1267</v>
      </c>
      <c r="C228" s="188" t="s">
        <v>1268</v>
      </c>
      <c r="D228" s="175" t="s">
        <v>229</v>
      </c>
      <c r="E228" s="176">
        <v>9</v>
      </c>
      <c r="F228" s="177"/>
      <c r="G228" s="178">
        <f>ROUND(E228*F228,2)</f>
        <v>0</v>
      </c>
      <c r="H228" s="161"/>
      <c r="I228" s="160">
        <f>ROUND(E228*H228,2)</f>
        <v>0</v>
      </c>
      <c r="J228" s="161"/>
      <c r="K228" s="160">
        <f>ROUND(E228*J228,2)</f>
        <v>0</v>
      </c>
      <c r="L228" s="160">
        <v>21</v>
      </c>
      <c r="M228" s="160">
        <f>G228*(1+L228/100)</f>
        <v>0</v>
      </c>
      <c r="N228" s="159">
        <v>0</v>
      </c>
      <c r="O228" s="159">
        <f>ROUND(E228*N228,2)</f>
        <v>0</v>
      </c>
      <c r="P228" s="159">
        <v>0</v>
      </c>
      <c r="Q228" s="159">
        <f>ROUND(E228*P228,2)</f>
        <v>0</v>
      </c>
      <c r="R228" s="160" t="s">
        <v>235</v>
      </c>
      <c r="S228" s="160" t="s">
        <v>148</v>
      </c>
      <c r="T228" s="160" t="s">
        <v>148</v>
      </c>
      <c r="U228" s="160">
        <v>0</v>
      </c>
      <c r="V228" s="160">
        <f>ROUND(E228*U228,2)</f>
        <v>0</v>
      </c>
      <c r="W228" s="160"/>
      <c r="X228" s="160" t="s">
        <v>230</v>
      </c>
      <c r="Y228" s="160" t="s">
        <v>151</v>
      </c>
      <c r="Z228" s="150"/>
      <c r="AA228" s="150"/>
      <c r="AB228" s="150"/>
      <c r="AC228" s="150"/>
      <c r="AD228" s="150"/>
      <c r="AE228" s="150"/>
      <c r="AF228" s="150"/>
      <c r="AG228" s="150" t="s">
        <v>231</v>
      </c>
      <c r="AH228" s="150"/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outlineLevel="2" x14ac:dyDescent="0.2">
      <c r="A229" s="157"/>
      <c r="B229" s="158"/>
      <c r="C229" s="189" t="s">
        <v>1269</v>
      </c>
      <c r="D229" s="162"/>
      <c r="E229" s="163">
        <v>8</v>
      </c>
      <c r="F229" s="160"/>
      <c r="G229" s="160"/>
      <c r="H229" s="160"/>
      <c r="I229" s="160"/>
      <c r="J229" s="160"/>
      <c r="K229" s="160"/>
      <c r="L229" s="160"/>
      <c r="M229" s="160"/>
      <c r="N229" s="159"/>
      <c r="O229" s="159"/>
      <c r="P229" s="159"/>
      <c r="Q229" s="159"/>
      <c r="R229" s="160"/>
      <c r="S229" s="160"/>
      <c r="T229" s="160"/>
      <c r="U229" s="160"/>
      <c r="V229" s="160"/>
      <c r="W229" s="160"/>
      <c r="X229" s="160"/>
      <c r="Y229" s="160"/>
      <c r="Z229" s="150"/>
      <c r="AA229" s="150"/>
      <c r="AB229" s="150"/>
      <c r="AC229" s="150"/>
      <c r="AD229" s="150"/>
      <c r="AE229" s="150"/>
      <c r="AF229" s="150"/>
      <c r="AG229" s="150" t="s">
        <v>171</v>
      </c>
      <c r="AH229" s="150">
        <v>0</v>
      </c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3" x14ac:dyDescent="0.2">
      <c r="A230" s="157"/>
      <c r="B230" s="158"/>
      <c r="C230" s="189" t="s">
        <v>1270</v>
      </c>
      <c r="D230" s="162"/>
      <c r="E230" s="163">
        <v>1</v>
      </c>
      <c r="F230" s="160"/>
      <c r="G230" s="160"/>
      <c r="H230" s="160"/>
      <c r="I230" s="160"/>
      <c r="J230" s="160"/>
      <c r="K230" s="160"/>
      <c r="L230" s="160"/>
      <c r="M230" s="160"/>
      <c r="N230" s="159"/>
      <c r="O230" s="159"/>
      <c r="P230" s="159"/>
      <c r="Q230" s="159"/>
      <c r="R230" s="160"/>
      <c r="S230" s="160"/>
      <c r="T230" s="160"/>
      <c r="U230" s="160"/>
      <c r="V230" s="160"/>
      <c r="W230" s="160"/>
      <c r="X230" s="160"/>
      <c r="Y230" s="160"/>
      <c r="Z230" s="150"/>
      <c r="AA230" s="150"/>
      <c r="AB230" s="150"/>
      <c r="AC230" s="150"/>
      <c r="AD230" s="150"/>
      <c r="AE230" s="150"/>
      <c r="AF230" s="150"/>
      <c r="AG230" s="150" t="s">
        <v>171</v>
      </c>
      <c r="AH230" s="150">
        <v>0</v>
      </c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1" x14ac:dyDescent="0.2">
      <c r="A231" s="173">
        <v>91</v>
      </c>
      <c r="B231" s="174" t="s">
        <v>1271</v>
      </c>
      <c r="C231" s="188" t="s">
        <v>1272</v>
      </c>
      <c r="D231" s="175" t="s">
        <v>229</v>
      </c>
      <c r="E231" s="176">
        <v>3</v>
      </c>
      <c r="F231" s="177"/>
      <c r="G231" s="178">
        <f>ROUND(E231*F231,2)</f>
        <v>0</v>
      </c>
      <c r="H231" s="161"/>
      <c r="I231" s="160">
        <f>ROUND(E231*H231,2)</f>
        <v>0</v>
      </c>
      <c r="J231" s="161"/>
      <c r="K231" s="160">
        <f>ROUND(E231*J231,2)</f>
        <v>0</v>
      </c>
      <c r="L231" s="160">
        <v>21</v>
      </c>
      <c r="M231" s="160">
        <f>G231*(1+L231/100)</f>
        <v>0</v>
      </c>
      <c r="N231" s="159">
        <v>4.0000000000000003E-5</v>
      </c>
      <c r="O231" s="159">
        <f>ROUND(E231*N231,2)</f>
        <v>0</v>
      </c>
      <c r="P231" s="159">
        <v>0</v>
      </c>
      <c r="Q231" s="159">
        <f>ROUND(E231*P231,2)</f>
        <v>0</v>
      </c>
      <c r="R231" s="160" t="s">
        <v>235</v>
      </c>
      <c r="S231" s="160" t="s">
        <v>148</v>
      </c>
      <c r="T231" s="160" t="s">
        <v>148</v>
      </c>
      <c r="U231" s="160">
        <v>0</v>
      </c>
      <c r="V231" s="160">
        <f>ROUND(E231*U231,2)</f>
        <v>0</v>
      </c>
      <c r="W231" s="160"/>
      <c r="X231" s="160" t="s">
        <v>230</v>
      </c>
      <c r="Y231" s="160" t="s">
        <v>151</v>
      </c>
      <c r="Z231" s="150"/>
      <c r="AA231" s="150"/>
      <c r="AB231" s="150"/>
      <c r="AC231" s="150"/>
      <c r="AD231" s="150"/>
      <c r="AE231" s="150"/>
      <c r="AF231" s="150"/>
      <c r="AG231" s="150" t="s">
        <v>425</v>
      </c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outlineLevel="2" x14ac:dyDescent="0.2">
      <c r="A232" s="157"/>
      <c r="B232" s="158"/>
      <c r="C232" s="189" t="s">
        <v>1273</v>
      </c>
      <c r="D232" s="162"/>
      <c r="E232" s="163">
        <v>3</v>
      </c>
      <c r="F232" s="160"/>
      <c r="G232" s="160"/>
      <c r="H232" s="160"/>
      <c r="I232" s="160"/>
      <c r="J232" s="160"/>
      <c r="K232" s="160"/>
      <c r="L232" s="160"/>
      <c r="M232" s="160"/>
      <c r="N232" s="159"/>
      <c r="O232" s="159"/>
      <c r="P232" s="159"/>
      <c r="Q232" s="159"/>
      <c r="R232" s="160"/>
      <c r="S232" s="160"/>
      <c r="T232" s="160"/>
      <c r="U232" s="160"/>
      <c r="V232" s="160"/>
      <c r="W232" s="160"/>
      <c r="X232" s="160"/>
      <c r="Y232" s="160"/>
      <c r="Z232" s="150"/>
      <c r="AA232" s="150"/>
      <c r="AB232" s="150"/>
      <c r="AC232" s="150"/>
      <c r="AD232" s="150"/>
      <c r="AE232" s="150"/>
      <c r="AF232" s="150"/>
      <c r="AG232" s="150" t="s">
        <v>171</v>
      </c>
      <c r="AH232" s="150">
        <v>0</v>
      </c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outlineLevel="1" x14ac:dyDescent="0.2">
      <c r="A233" s="173">
        <v>92</v>
      </c>
      <c r="B233" s="174" t="s">
        <v>1274</v>
      </c>
      <c r="C233" s="188" t="s">
        <v>1275</v>
      </c>
      <c r="D233" s="175" t="s">
        <v>229</v>
      </c>
      <c r="E233" s="176">
        <v>4</v>
      </c>
      <c r="F233" s="177"/>
      <c r="G233" s="178">
        <f>ROUND(E233*F233,2)</f>
        <v>0</v>
      </c>
      <c r="H233" s="161"/>
      <c r="I233" s="160">
        <f>ROUND(E233*H233,2)</f>
        <v>0</v>
      </c>
      <c r="J233" s="161"/>
      <c r="K233" s="160">
        <f>ROUND(E233*J233,2)</f>
        <v>0</v>
      </c>
      <c r="L233" s="160">
        <v>21</v>
      </c>
      <c r="M233" s="160">
        <f>G233*(1+L233/100)</f>
        <v>0</v>
      </c>
      <c r="N233" s="159">
        <v>8.0000000000000007E-5</v>
      </c>
      <c r="O233" s="159">
        <f>ROUND(E233*N233,2)</f>
        <v>0</v>
      </c>
      <c r="P233" s="159">
        <v>0</v>
      </c>
      <c r="Q233" s="159">
        <f>ROUND(E233*P233,2)</f>
        <v>0</v>
      </c>
      <c r="R233" s="160" t="s">
        <v>235</v>
      </c>
      <c r="S233" s="160" t="s">
        <v>148</v>
      </c>
      <c r="T233" s="160" t="s">
        <v>148</v>
      </c>
      <c r="U233" s="160">
        <v>0</v>
      </c>
      <c r="V233" s="160">
        <f>ROUND(E233*U233,2)</f>
        <v>0</v>
      </c>
      <c r="W233" s="160"/>
      <c r="X233" s="160" t="s">
        <v>230</v>
      </c>
      <c r="Y233" s="160" t="s">
        <v>151</v>
      </c>
      <c r="Z233" s="150"/>
      <c r="AA233" s="150"/>
      <c r="AB233" s="150"/>
      <c r="AC233" s="150"/>
      <c r="AD233" s="150"/>
      <c r="AE233" s="150"/>
      <c r="AF233" s="150"/>
      <c r="AG233" s="150" t="s">
        <v>425</v>
      </c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2" x14ac:dyDescent="0.2">
      <c r="A234" s="157"/>
      <c r="B234" s="158"/>
      <c r="C234" s="189" t="s">
        <v>1276</v>
      </c>
      <c r="D234" s="162"/>
      <c r="E234" s="163">
        <v>4</v>
      </c>
      <c r="F234" s="160"/>
      <c r="G234" s="160"/>
      <c r="H234" s="160"/>
      <c r="I234" s="160"/>
      <c r="J234" s="160"/>
      <c r="K234" s="160"/>
      <c r="L234" s="160"/>
      <c r="M234" s="160"/>
      <c r="N234" s="159"/>
      <c r="O234" s="159"/>
      <c r="P234" s="159"/>
      <c r="Q234" s="159"/>
      <c r="R234" s="160"/>
      <c r="S234" s="160"/>
      <c r="T234" s="160"/>
      <c r="U234" s="160"/>
      <c r="V234" s="160"/>
      <c r="W234" s="160"/>
      <c r="X234" s="160"/>
      <c r="Y234" s="160"/>
      <c r="Z234" s="150"/>
      <c r="AA234" s="150"/>
      <c r="AB234" s="150"/>
      <c r="AC234" s="150"/>
      <c r="AD234" s="150"/>
      <c r="AE234" s="150"/>
      <c r="AF234" s="150"/>
      <c r="AG234" s="150" t="s">
        <v>171</v>
      </c>
      <c r="AH234" s="150">
        <v>0</v>
      </c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outlineLevel="1" x14ac:dyDescent="0.2">
      <c r="A235" s="173">
        <v>93</v>
      </c>
      <c r="B235" s="174" t="s">
        <v>1277</v>
      </c>
      <c r="C235" s="188" t="s">
        <v>1278</v>
      </c>
      <c r="D235" s="175" t="s">
        <v>229</v>
      </c>
      <c r="E235" s="176">
        <v>8</v>
      </c>
      <c r="F235" s="177"/>
      <c r="G235" s="178">
        <f>ROUND(E235*F235,2)</f>
        <v>0</v>
      </c>
      <c r="H235" s="161"/>
      <c r="I235" s="160">
        <f>ROUND(E235*H235,2)</f>
        <v>0</v>
      </c>
      <c r="J235" s="161"/>
      <c r="K235" s="160">
        <f>ROUND(E235*J235,2)</f>
        <v>0</v>
      </c>
      <c r="L235" s="160">
        <v>21</v>
      </c>
      <c r="M235" s="160">
        <f>G235*(1+L235/100)</f>
        <v>0</v>
      </c>
      <c r="N235" s="159">
        <v>3.5E-4</v>
      </c>
      <c r="O235" s="159">
        <f>ROUND(E235*N235,2)</f>
        <v>0</v>
      </c>
      <c r="P235" s="159">
        <v>0</v>
      </c>
      <c r="Q235" s="159">
        <f>ROUND(E235*P235,2)</f>
        <v>0</v>
      </c>
      <c r="R235" s="160" t="s">
        <v>235</v>
      </c>
      <c r="S235" s="160" t="s">
        <v>148</v>
      </c>
      <c r="T235" s="160" t="s">
        <v>148</v>
      </c>
      <c r="U235" s="160">
        <v>0</v>
      </c>
      <c r="V235" s="160">
        <f>ROUND(E235*U235,2)</f>
        <v>0</v>
      </c>
      <c r="W235" s="160"/>
      <c r="X235" s="160" t="s">
        <v>230</v>
      </c>
      <c r="Y235" s="160" t="s">
        <v>151</v>
      </c>
      <c r="Z235" s="150"/>
      <c r="AA235" s="150"/>
      <c r="AB235" s="150"/>
      <c r="AC235" s="150"/>
      <c r="AD235" s="150"/>
      <c r="AE235" s="150"/>
      <c r="AF235" s="150"/>
      <c r="AG235" s="150" t="s">
        <v>425</v>
      </c>
      <c r="AH235" s="150"/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2" x14ac:dyDescent="0.2">
      <c r="A236" s="157"/>
      <c r="B236" s="158"/>
      <c r="C236" s="189" t="s">
        <v>1279</v>
      </c>
      <c r="D236" s="162"/>
      <c r="E236" s="163">
        <v>1</v>
      </c>
      <c r="F236" s="160"/>
      <c r="G236" s="160"/>
      <c r="H236" s="160"/>
      <c r="I236" s="160"/>
      <c r="J236" s="160"/>
      <c r="K236" s="160"/>
      <c r="L236" s="160"/>
      <c r="M236" s="160"/>
      <c r="N236" s="159"/>
      <c r="O236" s="159"/>
      <c r="P236" s="159"/>
      <c r="Q236" s="159"/>
      <c r="R236" s="160"/>
      <c r="S236" s="160"/>
      <c r="T236" s="160"/>
      <c r="U236" s="160"/>
      <c r="V236" s="160"/>
      <c r="W236" s="160"/>
      <c r="X236" s="160"/>
      <c r="Y236" s="160"/>
      <c r="Z236" s="150"/>
      <c r="AA236" s="150"/>
      <c r="AB236" s="150"/>
      <c r="AC236" s="150"/>
      <c r="AD236" s="150"/>
      <c r="AE236" s="150"/>
      <c r="AF236" s="150"/>
      <c r="AG236" s="150" t="s">
        <v>171</v>
      </c>
      <c r="AH236" s="150">
        <v>0</v>
      </c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3" x14ac:dyDescent="0.2">
      <c r="A237" s="157"/>
      <c r="B237" s="158"/>
      <c r="C237" s="189" t="s">
        <v>1280</v>
      </c>
      <c r="D237" s="162"/>
      <c r="E237" s="163">
        <v>2</v>
      </c>
      <c r="F237" s="160"/>
      <c r="G237" s="160"/>
      <c r="H237" s="160"/>
      <c r="I237" s="160"/>
      <c r="J237" s="160"/>
      <c r="K237" s="160"/>
      <c r="L237" s="160"/>
      <c r="M237" s="160"/>
      <c r="N237" s="159"/>
      <c r="O237" s="159"/>
      <c r="P237" s="159"/>
      <c r="Q237" s="159"/>
      <c r="R237" s="160"/>
      <c r="S237" s="160"/>
      <c r="T237" s="160"/>
      <c r="U237" s="160"/>
      <c r="V237" s="160"/>
      <c r="W237" s="160"/>
      <c r="X237" s="160"/>
      <c r="Y237" s="160"/>
      <c r="Z237" s="150"/>
      <c r="AA237" s="150"/>
      <c r="AB237" s="150"/>
      <c r="AC237" s="150"/>
      <c r="AD237" s="150"/>
      <c r="AE237" s="150"/>
      <c r="AF237" s="150"/>
      <c r="AG237" s="150" t="s">
        <v>171</v>
      </c>
      <c r="AH237" s="150">
        <v>0</v>
      </c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outlineLevel="3" x14ac:dyDescent="0.2">
      <c r="A238" s="157"/>
      <c r="B238" s="158"/>
      <c r="C238" s="189" t="s">
        <v>1241</v>
      </c>
      <c r="D238" s="162"/>
      <c r="E238" s="163">
        <v>1</v>
      </c>
      <c r="F238" s="160"/>
      <c r="G238" s="160"/>
      <c r="H238" s="160"/>
      <c r="I238" s="160"/>
      <c r="J238" s="160"/>
      <c r="K238" s="160"/>
      <c r="L238" s="160"/>
      <c r="M238" s="160"/>
      <c r="N238" s="159"/>
      <c r="O238" s="159"/>
      <c r="P238" s="159"/>
      <c r="Q238" s="159"/>
      <c r="R238" s="160"/>
      <c r="S238" s="160"/>
      <c r="T238" s="160"/>
      <c r="U238" s="160"/>
      <c r="V238" s="160"/>
      <c r="W238" s="160"/>
      <c r="X238" s="160"/>
      <c r="Y238" s="160"/>
      <c r="Z238" s="150"/>
      <c r="AA238" s="150"/>
      <c r="AB238" s="150"/>
      <c r="AC238" s="150"/>
      <c r="AD238" s="150"/>
      <c r="AE238" s="150"/>
      <c r="AF238" s="150"/>
      <c r="AG238" s="150" t="s">
        <v>171</v>
      </c>
      <c r="AH238" s="150">
        <v>0</v>
      </c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3" x14ac:dyDescent="0.2">
      <c r="A239" s="157"/>
      <c r="B239" s="158"/>
      <c r="C239" s="189" t="s">
        <v>1281</v>
      </c>
      <c r="D239" s="162"/>
      <c r="E239" s="163">
        <v>3</v>
      </c>
      <c r="F239" s="160"/>
      <c r="G239" s="160"/>
      <c r="H239" s="160"/>
      <c r="I239" s="160"/>
      <c r="J239" s="160"/>
      <c r="K239" s="160"/>
      <c r="L239" s="160"/>
      <c r="M239" s="160"/>
      <c r="N239" s="159"/>
      <c r="O239" s="159"/>
      <c r="P239" s="159"/>
      <c r="Q239" s="159"/>
      <c r="R239" s="160"/>
      <c r="S239" s="160"/>
      <c r="T239" s="160"/>
      <c r="U239" s="160"/>
      <c r="V239" s="160"/>
      <c r="W239" s="160"/>
      <c r="X239" s="160"/>
      <c r="Y239" s="160"/>
      <c r="Z239" s="150"/>
      <c r="AA239" s="150"/>
      <c r="AB239" s="150"/>
      <c r="AC239" s="150"/>
      <c r="AD239" s="150"/>
      <c r="AE239" s="150"/>
      <c r="AF239" s="150"/>
      <c r="AG239" s="150" t="s">
        <v>171</v>
      </c>
      <c r="AH239" s="150">
        <v>0</v>
      </c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ht="22.5" outlineLevel="3" x14ac:dyDescent="0.2">
      <c r="A240" s="157"/>
      <c r="B240" s="158"/>
      <c r="C240" s="189" t="s">
        <v>1282</v>
      </c>
      <c r="D240" s="162"/>
      <c r="E240" s="163">
        <v>1</v>
      </c>
      <c r="F240" s="160"/>
      <c r="G240" s="160"/>
      <c r="H240" s="160"/>
      <c r="I240" s="160"/>
      <c r="J240" s="160"/>
      <c r="K240" s="160"/>
      <c r="L240" s="160"/>
      <c r="M240" s="160"/>
      <c r="N240" s="159"/>
      <c r="O240" s="159"/>
      <c r="P240" s="159"/>
      <c r="Q240" s="159"/>
      <c r="R240" s="160"/>
      <c r="S240" s="160"/>
      <c r="T240" s="160"/>
      <c r="U240" s="160"/>
      <c r="V240" s="160"/>
      <c r="W240" s="160"/>
      <c r="X240" s="160"/>
      <c r="Y240" s="160"/>
      <c r="Z240" s="150"/>
      <c r="AA240" s="150"/>
      <c r="AB240" s="150"/>
      <c r="AC240" s="150"/>
      <c r="AD240" s="150"/>
      <c r="AE240" s="150"/>
      <c r="AF240" s="150"/>
      <c r="AG240" s="150" t="s">
        <v>171</v>
      </c>
      <c r="AH240" s="150">
        <v>0</v>
      </c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1" x14ac:dyDescent="0.2">
      <c r="A241" s="173">
        <v>94</v>
      </c>
      <c r="B241" s="174" t="s">
        <v>1283</v>
      </c>
      <c r="C241" s="188" t="s">
        <v>1284</v>
      </c>
      <c r="D241" s="175" t="s">
        <v>229</v>
      </c>
      <c r="E241" s="176">
        <v>2</v>
      </c>
      <c r="F241" s="177"/>
      <c r="G241" s="178">
        <f>ROUND(E241*F241,2)</f>
        <v>0</v>
      </c>
      <c r="H241" s="161"/>
      <c r="I241" s="160">
        <f>ROUND(E241*H241,2)</f>
        <v>0</v>
      </c>
      <c r="J241" s="161"/>
      <c r="K241" s="160">
        <f>ROUND(E241*J241,2)</f>
        <v>0</v>
      </c>
      <c r="L241" s="160">
        <v>21</v>
      </c>
      <c r="M241" s="160">
        <f>G241*(1+L241/100)</f>
        <v>0</v>
      </c>
      <c r="N241" s="159">
        <v>4.4999999999999999E-4</v>
      </c>
      <c r="O241" s="159">
        <f>ROUND(E241*N241,2)</f>
        <v>0</v>
      </c>
      <c r="P241" s="159">
        <v>0</v>
      </c>
      <c r="Q241" s="159">
        <f>ROUND(E241*P241,2)</f>
        <v>0</v>
      </c>
      <c r="R241" s="160" t="s">
        <v>235</v>
      </c>
      <c r="S241" s="160" t="s">
        <v>148</v>
      </c>
      <c r="T241" s="160" t="s">
        <v>148</v>
      </c>
      <c r="U241" s="160">
        <v>0</v>
      </c>
      <c r="V241" s="160">
        <f>ROUND(E241*U241,2)</f>
        <v>0</v>
      </c>
      <c r="W241" s="160"/>
      <c r="X241" s="160" t="s">
        <v>230</v>
      </c>
      <c r="Y241" s="160" t="s">
        <v>151</v>
      </c>
      <c r="Z241" s="150"/>
      <c r="AA241" s="150"/>
      <c r="AB241" s="150"/>
      <c r="AC241" s="150"/>
      <c r="AD241" s="150"/>
      <c r="AE241" s="150"/>
      <c r="AF241" s="150"/>
      <c r="AG241" s="150" t="s">
        <v>425</v>
      </c>
      <c r="AH241" s="150"/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outlineLevel="2" x14ac:dyDescent="0.2">
      <c r="A242" s="157"/>
      <c r="B242" s="158"/>
      <c r="C242" s="189" t="s">
        <v>1285</v>
      </c>
      <c r="D242" s="162"/>
      <c r="E242" s="163">
        <v>2</v>
      </c>
      <c r="F242" s="160"/>
      <c r="G242" s="160"/>
      <c r="H242" s="160"/>
      <c r="I242" s="160"/>
      <c r="J242" s="160"/>
      <c r="K242" s="160"/>
      <c r="L242" s="160"/>
      <c r="M242" s="160"/>
      <c r="N242" s="159"/>
      <c r="O242" s="159"/>
      <c r="P242" s="159"/>
      <c r="Q242" s="159"/>
      <c r="R242" s="160"/>
      <c r="S242" s="160"/>
      <c r="T242" s="160"/>
      <c r="U242" s="160"/>
      <c r="V242" s="160"/>
      <c r="W242" s="160"/>
      <c r="X242" s="160"/>
      <c r="Y242" s="160"/>
      <c r="Z242" s="150"/>
      <c r="AA242" s="150"/>
      <c r="AB242" s="150"/>
      <c r="AC242" s="150"/>
      <c r="AD242" s="150"/>
      <c r="AE242" s="150"/>
      <c r="AF242" s="150"/>
      <c r="AG242" s="150" t="s">
        <v>171</v>
      </c>
      <c r="AH242" s="150">
        <v>0</v>
      </c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outlineLevel="1" x14ac:dyDescent="0.2">
      <c r="A243" s="173">
        <v>95</v>
      </c>
      <c r="B243" s="174" t="s">
        <v>1286</v>
      </c>
      <c r="C243" s="188" t="s">
        <v>1287</v>
      </c>
      <c r="D243" s="175" t="s">
        <v>229</v>
      </c>
      <c r="E243" s="176">
        <v>1</v>
      </c>
      <c r="F243" s="177"/>
      <c r="G243" s="178">
        <f>ROUND(E243*F243,2)</f>
        <v>0</v>
      </c>
      <c r="H243" s="161"/>
      <c r="I243" s="160">
        <f>ROUND(E243*H243,2)</f>
        <v>0</v>
      </c>
      <c r="J243" s="161"/>
      <c r="K243" s="160">
        <f>ROUND(E243*J243,2)</f>
        <v>0</v>
      </c>
      <c r="L243" s="160">
        <v>21</v>
      </c>
      <c r="M243" s="160">
        <f>G243*(1+L243/100)</f>
        <v>0</v>
      </c>
      <c r="N243" s="159">
        <v>5.0000000000000001E-4</v>
      </c>
      <c r="O243" s="159">
        <f>ROUND(E243*N243,2)</f>
        <v>0</v>
      </c>
      <c r="P243" s="159">
        <v>0</v>
      </c>
      <c r="Q243" s="159">
        <f>ROUND(E243*P243,2)</f>
        <v>0</v>
      </c>
      <c r="R243" s="160" t="s">
        <v>235</v>
      </c>
      <c r="S243" s="160" t="s">
        <v>148</v>
      </c>
      <c r="T243" s="160" t="s">
        <v>148</v>
      </c>
      <c r="U243" s="160">
        <v>0</v>
      </c>
      <c r="V243" s="160">
        <f>ROUND(E243*U243,2)</f>
        <v>0</v>
      </c>
      <c r="W243" s="160"/>
      <c r="X243" s="160" t="s">
        <v>230</v>
      </c>
      <c r="Y243" s="160" t="s">
        <v>151</v>
      </c>
      <c r="Z243" s="150"/>
      <c r="AA243" s="150"/>
      <c r="AB243" s="150"/>
      <c r="AC243" s="150"/>
      <c r="AD243" s="150"/>
      <c r="AE243" s="150"/>
      <c r="AF243" s="150"/>
      <c r="AG243" s="150" t="s">
        <v>425</v>
      </c>
      <c r="AH243" s="150"/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</row>
    <row r="244" spans="1:60" ht="22.5" outlineLevel="2" x14ac:dyDescent="0.2">
      <c r="A244" s="157"/>
      <c r="B244" s="158"/>
      <c r="C244" s="189" t="s">
        <v>1288</v>
      </c>
      <c r="D244" s="162"/>
      <c r="E244" s="163">
        <v>1</v>
      </c>
      <c r="F244" s="160"/>
      <c r="G244" s="160"/>
      <c r="H244" s="160"/>
      <c r="I244" s="160"/>
      <c r="J244" s="160"/>
      <c r="K244" s="160"/>
      <c r="L244" s="160"/>
      <c r="M244" s="160"/>
      <c r="N244" s="159"/>
      <c r="O244" s="159"/>
      <c r="P244" s="159"/>
      <c r="Q244" s="159"/>
      <c r="R244" s="160"/>
      <c r="S244" s="160"/>
      <c r="T244" s="160"/>
      <c r="U244" s="160"/>
      <c r="V244" s="160"/>
      <c r="W244" s="160"/>
      <c r="X244" s="160"/>
      <c r="Y244" s="160"/>
      <c r="Z244" s="150"/>
      <c r="AA244" s="150"/>
      <c r="AB244" s="150"/>
      <c r="AC244" s="150"/>
      <c r="AD244" s="150"/>
      <c r="AE244" s="150"/>
      <c r="AF244" s="150"/>
      <c r="AG244" s="150" t="s">
        <v>171</v>
      </c>
      <c r="AH244" s="150">
        <v>0</v>
      </c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outlineLevel="1" x14ac:dyDescent="0.2">
      <c r="A245" s="173">
        <v>96</v>
      </c>
      <c r="B245" s="174" t="s">
        <v>1289</v>
      </c>
      <c r="C245" s="188" t="s">
        <v>1290</v>
      </c>
      <c r="D245" s="175" t="s">
        <v>229</v>
      </c>
      <c r="E245" s="176">
        <v>6</v>
      </c>
      <c r="F245" s="177"/>
      <c r="G245" s="178">
        <f>ROUND(E245*F245,2)</f>
        <v>0</v>
      </c>
      <c r="H245" s="161"/>
      <c r="I245" s="160">
        <f>ROUND(E245*H245,2)</f>
        <v>0</v>
      </c>
      <c r="J245" s="161"/>
      <c r="K245" s="160">
        <f>ROUND(E245*J245,2)</f>
        <v>0</v>
      </c>
      <c r="L245" s="160">
        <v>21</v>
      </c>
      <c r="M245" s="160">
        <f>G245*(1+L245/100)</f>
        <v>0</v>
      </c>
      <c r="N245" s="159">
        <v>5.9999999999999995E-4</v>
      </c>
      <c r="O245" s="159">
        <f>ROUND(E245*N245,2)</f>
        <v>0</v>
      </c>
      <c r="P245" s="159">
        <v>0</v>
      </c>
      <c r="Q245" s="159">
        <f>ROUND(E245*P245,2)</f>
        <v>0</v>
      </c>
      <c r="R245" s="160" t="s">
        <v>235</v>
      </c>
      <c r="S245" s="160" t="s">
        <v>148</v>
      </c>
      <c r="T245" s="160" t="s">
        <v>148</v>
      </c>
      <c r="U245" s="160">
        <v>0</v>
      </c>
      <c r="V245" s="160">
        <f>ROUND(E245*U245,2)</f>
        <v>0</v>
      </c>
      <c r="W245" s="160"/>
      <c r="X245" s="160" t="s">
        <v>230</v>
      </c>
      <c r="Y245" s="160" t="s">
        <v>151</v>
      </c>
      <c r="Z245" s="150"/>
      <c r="AA245" s="150"/>
      <c r="AB245" s="150"/>
      <c r="AC245" s="150"/>
      <c r="AD245" s="150"/>
      <c r="AE245" s="150"/>
      <c r="AF245" s="150"/>
      <c r="AG245" s="150" t="s">
        <v>425</v>
      </c>
      <c r="AH245" s="150"/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2" x14ac:dyDescent="0.2">
      <c r="A246" s="157"/>
      <c r="B246" s="158"/>
      <c r="C246" s="189" t="s">
        <v>1291</v>
      </c>
      <c r="D246" s="162"/>
      <c r="E246" s="163">
        <v>2</v>
      </c>
      <c r="F246" s="160"/>
      <c r="G246" s="160"/>
      <c r="H246" s="160"/>
      <c r="I246" s="160"/>
      <c r="J246" s="160"/>
      <c r="K246" s="160"/>
      <c r="L246" s="160"/>
      <c r="M246" s="160"/>
      <c r="N246" s="159"/>
      <c r="O246" s="159"/>
      <c r="P246" s="159"/>
      <c r="Q246" s="159"/>
      <c r="R246" s="160"/>
      <c r="S246" s="160"/>
      <c r="T246" s="160"/>
      <c r="U246" s="160"/>
      <c r="V246" s="160"/>
      <c r="W246" s="160"/>
      <c r="X246" s="160"/>
      <c r="Y246" s="160"/>
      <c r="Z246" s="150"/>
      <c r="AA246" s="150"/>
      <c r="AB246" s="150"/>
      <c r="AC246" s="150"/>
      <c r="AD246" s="150"/>
      <c r="AE246" s="150"/>
      <c r="AF246" s="150"/>
      <c r="AG246" s="150" t="s">
        <v>171</v>
      </c>
      <c r="AH246" s="150">
        <v>0</v>
      </c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ht="22.5" outlineLevel="3" x14ac:dyDescent="0.2">
      <c r="A247" s="157"/>
      <c r="B247" s="158"/>
      <c r="C247" s="189" t="s">
        <v>1282</v>
      </c>
      <c r="D247" s="162"/>
      <c r="E247" s="163">
        <v>1</v>
      </c>
      <c r="F247" s="160"/>
      <c r="G247" s="160"/>
      <c r="H247" s="160"/>
      <c r="I247" s="160"/>
      <c r="J247" s="160"/>
      <c r="K247" s="160"/>
      <c r="L247" s="160"/>
      <c r="M247" s="160"/>
      <c r="N247" s="159"/>
      <c r="O247" s="159"/>
      <c r="P247" s="159"/>
      <c r="Q247" s="159"/>
      <c r="R247" s="160"/>
      <c r="S247" s="160"/>
      <c r="T247" s="160"/>
      <c r="U247" s="160"/>
      <c r="V247" s="160"/>
      <c r="W247" s="160"/>
      <c r="X247" s="160"/>
      <c r="Y247" s="160"/>
      <c r="Z247" s="150"/>
      <c r="AA247" s="150"/>
      <c r="AB247" s="150"/>
      <c r="AC247" s="150"/>
      <c r="AD247" s="150"/>
      <c r="AE247" s="150"/>
      <c r="AF247" s="150"/>
      <c r="AG247" s="150" t="s">
        <v>171</v>
      </c>
      <c r="AH247" s="150">
        <v>0</v>
      </c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3" x14ac:dyDescent="0.2">
      <c r="A248" s="157"/>
      <c r="B248" s="158"/>
      <c r="C248" s="189" t="s">
        <v>1292</v>
      </c>
      <c r="D248" s="162"/>
      <c r="E248" s="163">
        <v>3</v>
      </c>
      <c r="F248" s="160"/>
      <c r="G248" s="160"/>
      <c r="H248" s="160"/>
      <c r="I248" s="160"/>
      <c r="J248" s="160"/>
      <c r="K248" s="160"/>
      <c r="L248" s="160"/>
      <c r="M248" s="160"/>
      <c r="N248" s="159"/>
      <c r="O248" s="159"/>
      <c r="P248" s="159"/>
      <c r="Q248" s="159"/>
      <c r="R248" s="160"/>
      <c r="S248" s="160"/>
      <c r="T248" s="160"/>
      <c r="U248" s="160"/>
      <c r="V248" s="160"/>
      <c r="W248" s="160"/>
      <c r="X248" s="160"/>
      <c r="Y248" s="160"/>
      <c r="Z248" s="150"/>
      <c r="AA248" s="150"/>
      <c r="AB248" s="150"/>
      <c r="AC248" s="150"/>
      <c r="AD248" s="150"/>
      <c r="AE248" s="150"/>
      <c r="AF248" s="150"/>
      <c r="AG248" s="150" t="s">
        <v>171</v>
      </c>
      <c r="AH248" s="150">
        <v>0</v>
      </c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outlineLevel="1" x14ac:dyDescent="0.2">
      <c r="A249" s="173">
        <v>97</v>
      </c>
      <c r="B249" s="174" t="s">
        <v>1293</v>
      </c>
      <c r="C249" s="188" t="s">
        <v>1294</v>
      </c>
      <c r="D249" s="175" t="s">
        <v>229</v>
      </c>
      <c r="E249" s="176">
        <v>1</v>
      </c>
      <c r="F249" s="177"/>
      <c r="G249" s="178">
        <f>ROUND(E249*F249,2)</f>
        <v>0</v>
      </c>
      <c r="H249" s="161"/>
      <c r="I249" s="160">
        <f>ROUND(E249*H249,2)</f>
        <v>0</v>
      </c>
      <c r="J249" s="161"/>
      <c r="K249" s="160">
        <f>ROUND(E249*J249,2)</f>
        <v>0</v>
      </c>
      <c r="L249" s="160">
        <v>21</v>
      </c>
      <c r="M249" s="160">
        <f>G249*(1+L249/100)</f>
        <v>0</v>
      </c>
      <c r="N249" s="159">
        <v>6.9999999999999999E-4</v>
      </c>
      <c r="O249" s="159">
        <f>ROUND(E249*N249,2)</f>
        <v>0</v>
      </c>
      <c r="P249" s="159">
        <v>0</v>
      </c>
      <c r="Q249" s="159">
        <f>ROUND(E249*P249,2)</f>
        <v>0</v>
      </c>
      <c r="R249" s="160" t="s">
        <v>235</v>
      </c>
      <c r="S249" s="160" t="s">
        <v>148</v>
      </c>
      <c r="T249" s="160" t="s">
        <v>148</v>
      </c>
      <c r="U249" s="160">
        <v>0</v>
      </c>
      <c r="V249" s="160">
        <f>ROUND(E249*U249,2)</f>
        <v>0</v>
      </c>
      <c r="W249" s="160"/>
      <c r="X249" s="160" t="s">
        <v>230</v>
      </c>
      <c r="Y249" s="160" t="s">
        <v>151</v>
      </c>
      <c r="Z249" s="150"/>
      <c r="AA249" s="150"/>
      <c r="AB249" s="150"/>
      <c r="AC249" s="150"/>
      <c r="AD249" s="150"/>
      <c r="AE249" s="150"/>
      <c r="AF249" s="150"/>
      <c r="AG249" s="150" t="s">
        <v>425</v>
      </c>
      <c r="AH249" s="150"/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</row>
    <row r="250" spans="1:60" outlineLevel="2" x14ac:dyDescent="0.2">
      <c r="A250" s="157"/>
      <c r="B250" s="158"/>
      <c r="C250" s="189" t="s">
        <v>1295</v>
      </c>
      <c r="D250" s="162"/>
      <c r="E250" s="163">
        <v>1</v>
      </c>
      <c r="F250" s="160"/>
      <c r="G250" s="160"/>
      <c r="H250" s="160"/>
      <c r="I250" s="160"/>
      <c r="J250" s="160"/>
      <c r="K250" s="160"/>
      <c r="L250" s="160"/>
      <c r="M250" s="160"/>
      <c r="N250" s="159"/>
      <c r="O250" s="159"/>
      <c r="P250" s="159"/>
      <c r="Q250" s="159"/>
      <c r="R250" s="160"/>
      <c r="S250" s="160"/>
      <c r="T250" s="160"/>
      <c r="U250" s="160"/>
      <c r="V250" s="160"/>
      <c r="W250" s="160"/>
      <c r="X250" s="160"/>
      <c r="Y250" s="160"/>
      <c r="Z250" s="150"/>
      <c r="AA250" s="150"/>
      <c r="AB250" s="150"/>
      <c r="AC250" s="150"/>
      <c r="AD250" s="150"/>
      <c r="AE250" s="150"/>
      <c r="AF250" s="150"/>
      <c r="AG250" s="150" t="s">
        <v>171</v>
      </c>
      <c r="AH250" s="150">
        <v>0</v>
      </c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outlineLevel="1" x14ac:dyDescent="0.2">
      <c r="A251" s="173">
        <v>98</v>
      </c>
      <c r="B251" s="174" t="s">
        <v>1296</v>
      </c>
      <c r="C251" s="188" t="s">
        <v>1297</v>
      </c>
      <c r="D251" s="175" t="s">
        <v>229</v>
      </c>
      <c r="E251" s="176">
        <v>1</v>
      </c>
      <c r="F251" s="177"/>
      <c r="G251" s="178">
        <f>ROUND(E251*F251,2)</f>
        <v>0</v>
      </c>
      <c r="H251" s="161"/>
      <c r="I251" s="160">
        <f>ROUND(E251*H251,2)</f>
        <v>0</v>
      </c>
      <c r="J251" s="161"/>
      <c r="K251" s="160">
        <f>ROUND(E251*J251,2)</f>
        <v>0</v>
      </c>
      <c r="L251" s="160">
        <v>21</v>
      </c>
      <c r="M251" s="160">
        <f>G251*(1+L251/100)</f>
        <v>0</v>
      </c>
      <c r="N251" s="159">
        <v>8.0000000000000004E-4</v>
      </c>
      <c r="O251" s="159">
        <f>ROUND(E251*N251,2)</f>
        <v>0</v>
      </c>
      <c r="P251" s="159">
        <v>0</v>
      </c>
      <c r="Q251" s="159">
        <f>ROUND(E251*P251,2)</f>
        <v>0</v>
      </c>
      <c r="R251" s="160" t="s">
        <v>235</v>
      </c>
      <c r="S251" s="160" t="s">
        <v>148</v>
      </c>
      <c r="T251" s="160" t="s">
        <v>148</v>
      </c>
      <c r="U251" s="160">
        <v>0</v>
      </c>
      <c r="V251" s="160">
        <f>ROUND(E251*U251,2)</f>
        <v>0</v>
      </c>
      <c r="W251" s="160"/>
      <c r="X251" s="160" t="s">
        <v>230</v>
      </c>
      <c r="Y251" s="160" t="s">
        <v>151</v>
      </c>
      <c r="Z251" s="150"/>
      <c r="AA251" s="150"/>
      <c r="AB251" s="150"/>
      <c r="AC251" s="150"/>
      <c r="AD251" s="150"/>
      <c r="AE251" s="150"/>
      <c r="AF251" s="150"/>
      <c r="AG251" s="150" t="s">
        <v>425</v>
      </c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ht="22.5" outlineLevel="2" x14ac:dyDescent="0.2">
      <c r="A252" s="157"/>
      <c r="B252" s="158"/>
      <c r="C252" s="189" t="s">
        <v>1298</v>
      </c>
      <c r="D252" s="162"/>
      <c r="E252" s="163">
        <v>1</v>
      </c>
      <c r="F252" s="160"/>
      <c r="G252" s="160"/>
      <c r="H252" s="160"/>
      <c r="I252" s="160"/>
      <c r="J252" s="160"/>
      <c r="K252" s="160"/>
      <c r="L252" s="160"/>
      <c r="M252" s="160"/>
      <c r="N252" s="159"/>
      <c r="O252" s="159"/>
      <c r="P252" s="159"/>
      <c r="Q252" s="159"/>
      <c r="R252" s="160"/>
      <c r="S252" s="160"/>
      <c r="T252" s="160"/>
      <c r="U252" s="160"/>
      <c r="V252" s="160"/>
      <c r="W252" s="160"/>
      <c r="X252" s="160"/>
      <c r="Y252" s="160"/>
      <c r="Z252" s="150"/>
      <c r="AA252" s="150"/>
      <c r="AB252" s="150"/>
      <c r="AC252" s="150"/>
      <c r="AD252" s="150"/>
      <c r="AE252" s="150"/>
      <c r="AF252" s="150"/>
      <c r="AG252" s="150" t="s">
        <v>171</v>
      </c>
      <c r="AH252" s="150">
        <v>0</v>
      </c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</row>
    <row r="253" spans="1:60" outlineLevel="1" x14ac:dyDescent="0.2">
      <c r="A253" s="173">
        <v>99</v>
      </c>
      <c r="B253" s="174" t="s">
        <v>1299</v>
      </c>
      <c r="C253" s="188" t="s">
        <v>1300</v>
      </c>
      <c r="D253" s="175" t="s">
        <v>229</v>
      </c>
      <c r="E253" s="176">
        <v>2</v>
      </c>
      <c r="F253" s="177"/>
      <c r="G253" s="178">
        <f>ROUND(E253*F253,2)</f>
        <v>0</v>
      </c>
      <c r="H253" s="161"/>
      <c r="I253" s="160">
        <f>ROUND(E253*H253,2)</f>
        <v>0</v>
      </c>
      <c r="J253" s="161"/>
      <c r="K253" s="160">
        <f>ROUND(E253*J253,2)</f>
        <v>0</v>
      </c>
      <c r="L253" s="160">
        <v>21</v>
      </c>
      <c r="M253" s="160">
        <f>G253*(1+L253/100)</f>
        <v>0</v>
      </c>
      <c r="N253" s="159">
        <v>1.4E-3</v>
      </c>
      <c r="O253" s="159">
        <f>ROUND(E253*N253,2)</f>
        <v>0</v>
      </c>
      <c r="P253" s="159">
        <v>0</v>
      </c>
      <c r="Q253" s="159">
        <f>ROUND(E253*P253,2)</f>
        <v>0</v>
      </c>
      <c r="R253" s="160" t="s">
        <v>235</v>
      </c>
      <c r="S253" s="160" t="s">
        <v>148</v>
      </c>
      <c r="T253" s="160" t="s">
        <v>148</v>
      </c>
      <c r="U253" s="160">
        <v>0</v>
      </c>
      <c r="V253" s="160">
        <f>ROUND(E253*U253,2)</f>
        <v>0</v>
      </c>
      <c r="W253" s="160"/>
      <c r="X253" s="160" t="s">
        <v>230</v>
      </c>
      <c r="Y253" s="160" t="s">
        <v>151</v>
      </c>
      <c r="Z253" s="150"/>
      <c r="AA253" s="150"/>
      <c r="AB253" s="150"/>
      <c r="AC253" s="150"/>
      <c r="AD253" s="150"/>
      <c r="AE253" s="150"/>
      <c r="AF253" s="150"/>
      <c r="AG253" s="150" t="s">
        <v>425</v>
      </c>
      <c r="AH253" s="150"/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</row>
    <row r="254" spans="1:60" outlineLevel="2" x14ac:dyDescent="0.2">
      <c r="A254" s="157"/>
      <c r="B254" s="158"/>
      <c r="C254" s="189" t="s">
        <v>1301</v>
      </c>
      <c r="D254" s="162"/>
      <c r="E254" s="163">
        <v>1</v>
      </c>
      <c r="F254" s="160"/>
      <c r="G254" s="160"/>
      <c r="H254" s="160"/>
      <c r="I254" s="160"/>
      <c r="J254" s="160"/>
      <c r="K254" s="160"/>
      <c r="L254" s="160"/>
      <c r="M254" s="160"/>
      <c r="N254" s="159"/>
      <c r="O254" s="159"/>
      <c r="P254" s="159"/>
      <c r="Q254" s="159"/>
      <c r="R254" s="160"/>
      <c r="S254" s="160"/>
      <c r="T254" s="160"/>
      <c r="U254" s="160"/>
      <c r="V254" s="160"/>
      <c r="W254" s="160"/>
      <c r="X254" s="160"/>
      <c r="Y254" s="160"/>
      <c r="Z254" s="150"/>
      <c r="AA254" s="150"/>
      <c r="AB254" s="150"/>
      <c r="AC254" s="150"/>
      <c r="AD254" s="150"/>
      <c r="AE254" s="150"/>
      <c r="AF254" s="150"/>
      <c r="AG254" s="150" t="s">
        <v>171</v>
      </c>
      <c r="AH254" s="150">
        <v>0</v>
      </c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outlineLevel="3" x14ac:dyDescent="0.2">
      <c r="A255" s="157"/>
      <c r="B255" s="158"/>
      <c r="C255" s="189" t="s">
        <v>1302</v>
      </c>
      <c r="D255" s="162"/>
      <c r="E255" s="163">
        <v>1</v>
      </c>
      <c r="F255" s="160"/>
      <c r="G255" s="160"/>
      <c r="H255" s="160"/>
      <c r="I255" s="160"/>
      <c r="J255" s="160"/>
      <c r="K255" s="160"/>
      <c r="L255" s="160"/>
      <c r="M255" s="160"/>
      <c r="N255" s="159"/>
      <c r="O255" s="159"/>
      <c r="P255" s="159"/>
      <c r="Q255" s="159"/>
      <c r="R255" s="160"/>
      <c r="S255" s="160"/>
      <c r="T255" s="160"/>
      <c r="U255" s="160"/>
      <c r="V255" s="160"/>
      <c r="W255" s="160"/>
      <c r="X255" s="160"/>
      <c r="Y255" s="160"/>
      <c r="Z255" s="150"/>
      <c r="AA255" s="150"/>
      <c r="AB255" s="150"/>
      <c r="AC255" s="150"/>
      <c r="AD255" s="150"/>
      <c r="AE255" s="150"/>
      <c r="AF255" s="150"/>
      <c r="AG255" s="150" t="s">
        <v>171</v>
      </c>
      <c r="AH255" s="150">
        <v>0</v>
      </c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outlineLevel="1" x14ac:dyDescent="0.2">
      <c r="A256" s="173">
        <v>100</v>
      </c>
      <c r="B256" s="174" t="s">
        <v>1303</v>
      </c>
      <c r="C256" s="188" t="s">
        <v>1304</v>
      </c>
      <c r="D256" s="175" t="s">
        <v>229</v>
      </c>
      <c r="E256" s="176">
        <v>3</v>
      </c>
      <c r="F256" s="177"/>
      <c r="G256" s="178">
        <f>ROUND(E256*F256,2)</f>
        <v>0</v>
      </c>
      <c r="H256" s="161"/>
      <c r="I256" s="160">
        <f>ROUND(E256*H256,2)</f>
        <v>0</v>
      </c>
      <c r="J256" s="161"/>
      <c r="K256" s="160">
        <f>ROUND(E256*J256,2)</f>
        <v>0</v>
      </c>
      <c r="L256" s="160">
        <v>21</v>
      </c>
      <c r="M256" s="160">
        <f>G256*(1+L256/100)</f>
        <v>0</v>
      </c>
      <c r="N256" s="159">
        <v>0</v>
      </c>
      <c r="O256" s="159">
        <f>ROUND(E256*N256,2)</f>
        <v>0</v>
      </c>
      <c r="P256" s="159">
        <v>0</v>
      </c>
      <c r="Q256" s="159">
        <f>ROUND(E256*P256,2)</f>
        <v>0</v>
      </c>
      <c r="R256" s="160" t="s">
        <v>235</v>
      </c>
      <c r="S256" s="160" t="s">
        <v>148</v>
      </c>
      <c r="T256" s="160" t="s">
        <v>148</v>
      </c>
      <c r="U256" s="160">
        <v>0</v>
      </c>
      <c r="V256" s="160">
        <f>ROUND(E256*U256,2)</f>
        <v>0</v>
      </c>
      <c r="W256" s="160"/>
      <c r="X256" s="160" t="s">
        <v>230</v>
      </c>
      <c r="Y256" s="160" t="s">
        <v>151</v>
      </c>
      <c r="Z256" s="150"/>
      <c r="AA256" s="150"/>
      <c r="AB256" s="150"/>
      <c r="AC256" s="150"/>
      <c r="AD256" s="150"/>
      <c r="AE256" s="150"/>
      <c r="AF256" s="150"/>
      <c r="AG256" s="150" t="s">
        <v>425</v>
      </c>
      <c r="AH256" s="150"/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</row>
    <row r="257" spans="1:60" outlineLevel="2" x14ac:dyDescent="0.2">
      <c r="A257" s="157"/>
      <c r="B257" s="158"/>
      <c r="C257" s="189" t="s">
        <v>1305</v>
      </c>
      <c r="D257" s="162"/>
      <c r="E257" s="163">
        <v>2</v>
      </c>
      <c r="F257" s="160"/>
      <c r="G257" s="160"/>
      <c r="H257" s="160"/>
      <c r="I257" s="160"/>
      <c r="J257" s="160"/>
      <c r="K257" s="160"/>
      <c r="L257" s="160"/>
      <c r="M257" s="160"/>
      <c r="N257" s="159"/>
      <c r="O257" s="159"/>
      <c r="P257" s="159"/>
      <c r="Q257" s="159"/>
      <c r="R257" s="160"/>
      <c r="S257" s="160"/>
      <c r="T257" s="160"/>
      <c r="U257" s="160"/>
      <c r="V257" s="160"/>
      <c r="W257" s="160"/>
      <c r="X257" s="160"/>
      <c r="Y257" s="160"/>
      <c r="Z257" s="150"/>
      <c r="AA257" s="150"/>
      <c r="AB257" s="150"/>
      <c r="AC257" s="150"/>
      <c r="AD257" s="150"/>
      <c r="AE257" s="150"/>
      <c r="AF257" s="150"/>
      <c r="AG257" s="150" t="s">
        <v>171</v>
      </c>
      <c r="AH257" s="150">
        <v>0</v>
      </c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outlineLevel="3" x14ac:dyDescent="0.2">
      <c r="A258" s="157"/>
      <c r="B258" s="158"/>
      <c r="C258" s="189" t="s">
        <v>1306</v>
      </c>
      <c r="D258" s="162"/>
      <c r="E258" s="163">
        <v>1</v>
      </c>
      <c r="F258" s="160"/>
      <c r="G258" s="160"/>
      <c r="H258" s="160"/>
      <c r="I258" s="160"/>
      <c r="J258" s="160"/>
      <c r="K258" s="160"/>
      <c r="L258" s="160"/>
      <c r="M258" s="160"/>
      <c r="N258" s="159"/>
      <c r="O258" s="159"/>
      <c r="P258" s="159"/>
      <c r="Q258" s="159"/>
      <c r="R258" s="160"/>
      <c r="S258" s="160"/>
      <c r="T258" s="160"/>
      <c r="U258" s="160"/>
      <c r="V258" s="160"/>
      <c r="W258" s="160"/>
      <c r="X258" s="160"/>
      <c r="Y258" s="160"/>
      <c r="Z258" s="150"/>
      <c r="AA258" s="150"/>
      <c r="AB258" s="150"/>
      <c r="AC258" s="150"/>
      <c r="AD258" s="150"/>
      <c r="AE258" s="150"/>
      <c r="AF258" s="150"/>
      <c r="AG258" s="150" t="s">
        <v>171</v>
      </c>
      <c r="AH258" s="150">
        <v>0</v>
      </c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</row>
    <row r="259" spans="1:60" outlineLevel="1" x14ac:dyDescent="0.2">
      <c r="A259" s="173">
        <v>101</v>
      </c>
      <c r="B259" s="174" t="s">
        <v>1307</v>
      </c>
      <c r="C259" s="188" t="s">
        <v>1308</v>
      </c>
      <c r="D259" s="175" t="s">
        <v>229</v>
      </c>
      <c r="E259" s="176">
        <v>2</v>
      </c>
      <c r="F259" s="177"/>
      <c r="G259" s="178">
        <f>ROUND(E259*F259,2)</f>
        <v>0</v>
      </c>
      <c r="H259" s="161"/>
      <c r="I259" s="160">
        <f>ROUND(E259*H259,2)</f>
        <v>0</v>
      </c>
      <c r="J259" s="161"/>
      <c r="K259" s="160">
        <f>ROUND(E259*J259,2)</f>
        <v>0</v>
      </c>
      <c r="L259" s="160">
        <v>21</v>
      </c>
      <c r="M259" s="160">
        <f>G259*(1+L259/100)</f>
        <v>0</v>
      </c>
      <c r="N259" s="159">
        <v>1E-3</v>
      </c>
      <c r="O259" s="159">
        <f>ROUND(E259*N259,2)</f>
        <v>0</v>
      </c>
      <c r="P259" s="159">
        <v>0</v>
      </c>
      <c r="Q259" s="159">
        <f>ROUND(E259*P259,2)</f>
        <v>0</v>
      </c>
      <c r="R259" s="160" t="s">
        <v>235</v>
      </c>
      <c r="S259" s="160" t="s">
        <v>148</v>
      </c>
      <c r="T259" s="160" t="s">
        <v>148</v>
      </c>
      <c r="U259" s="160">
        <v>0</v>
      </c>
      <c r="V259" s="160">
        <f>ROUND(E259*U259,2)</f>
        <v>0</v>
      </c>
      <c r="W259" s="160"/>
      <c r="X259" s="160" t="s">
        <v>230</v>
      </c>
      <c r="Y259" s="160" t="s">
        <v>151</v>
      </c>
      <c r="Z259" s="150"/>
      <c r="AA259" s="150"/>
      <c r="AB259" s="150"/>
      <c r="AC259" s="150"/>
      <c r="AD259" s="150"/>
      <c r="AE259" s="150"/>
      <c r="AF259" s="150"/>
      <c r="AG259" s="150" t="s">
        <v>425</v>
      </c>
      <c r="AH259" s="150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outlineLevel="2" x14ac:dyDescent="0.2">
      <c r="A260" s="157"/>
      <c r="B260" s="158"/>
      <c r="C260" s="189" t="s">
        <v>1309</v>
      </c>
      <c r="D260" s="162"/>
      <c r="E260" s="163">
        <v>2</v>
      </c>
      <c r="F260" s="160"/>
      <c r="G260" s="160"/>
      <c r="H260" s="160"/>
      <c r="I260" s="160"/>
      <c r="J260" s="160"/>
      <c r="K260" s="160"/>
      <c r="L260" s="160"/>
      <c r="M260" s="160"/>
      <c r="N260" s="159"/>
      <c r="O260" s="159"/>
      <c r="P260" s="159"/>
      <c r="Q260" s="159"/>
      <c r="R260" s="160"/>
      <c r="S260" s="160"/>
      <c r="T260" s="160"/>
      <c r="U260" s="160"/>
      <c r="V260" s="160"/>
      <c r="W260" s="160"/>
      <c r="X260" s="160"/>
      <c r="Y260" s="160"/>
      <c r="Z260" s="150"/>
      <c r="AA260" s="150"/>
      <c r="AB260" s="150"/>
      <c r="AC260" s="150"/>
      <c r="AD260" s="150"/>
      <c r="AE260" s="150"/>
      <c r="AF260" s="150"/>
      <c r="AG260" s="150" t="s">
        <v>171</v>
      </c>
      <c r="AH260" s="150">
        <v>0</v>
      </c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</row>
    <row r="261" spans="1:60" outlineLevel="1" x14ac:dyDescent="0.2">
      <c r="A261" s="173">
        <v>102</v>
      </c>
      <c r="B261" s="174" t="s">
        <v>1310</v>
      </c>
      <c r="C261" s="188" t="s">
        <v>1311</v>
      </c>
      <c r="D261" s="175" t="s">
        <v>229</v>
      </c>
      <c r="E261" s="176">
        <v>4</v>
      </c>
      <c r="F261" s="177"/>
      <c r="G261" s="178">
        <f>ROUND(E261*F261,2)</f>
        <v>0</v>
      </c>
      <c r="H261" s="161"/>
      <c r="I261" s="160">
        <f>ROUND(E261*H261,2)</f>
        <v>0</v>
      </c>
      <c r="J261" s="161"/>
      <c r="K261" s="160">
        <f>ROUND(E261*J261,2)</f>
        <v>0</v>
      </c>
      <c r="L261" s="160">
        <v>21</v>
      </c>
      <c r="M261" s="160">
        <f>G261*(1+L261/100)</f>
        <v>0</v>
      </c>
      <c r="N261" s="159">
        <v>2.3999999999999998E-3</v>
      </c>
      <c r="O261" s="159">
        <f>ROUND(E261*N261,2)</f>
        <v>0.01</v>
      </c>
      <c r="P261" s="159">
        <v>0</v>
      </c>
      <c r="Q261" s="159">
        <f>ROUND(E261*P261,2)</f>
        <v>0</v>
      </c>
      <c r="R261" s="160" t="s">
        <v>235</v>
      </c>
      <c r="S261" s="160" t="s">
        <v>148</v>
      </c>
      <c r="T261" s="160" t="s">
        <v>148</v>
      </c>
      <c r="U261" s="160">
        <v>0</v>
      </c>
      <c r="V261" s="160">
        <f>ROUND(E261*U261,2)</f>
        <v>0</v>
      </c>
      <c r="W261" s="160"/>
      <c r="X261" s="160" t="s">
        <v>230</v>
      </c>
      <c r="Y261" s="160" t="s">
        <v>151</v>
      </c>
      <c r="Z261" s="150"/>
      <c r="AA261" s="150"/>
      <c r="AB261" s="150"/>
      <c r="AC261" s="150"/>
      <c r="AD261" s="150"/>
      <c r="AE261" s="150"/>
      <c r="AF261" s="150"/>
      <c r="AG261" s="150" t="s">
        <v>425</v>
      </c>
      <c r="AH261" s="150"/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outlineLevel="2" x14ac:dyDescent="0.2">
      <c r="A262" s="157"/>
      <c r="B262" s="158"/>
      <c r="C262" s="189" t="s">
        <v>1312</v>
      </c>
      <c r="D262" s="162"/>
      <c r="E262" s="163">
        <v>3</v>
      </c>
      <c r="F262" s="160"/>
      <c r="G262" s="160"/>
      <c r="H262" s="160"/>
      <c r="I262" s="160"/>
      <c r="J262" s="160"/>
      <c r="K262" s="160"/>
      <c r="L262" s="160"/>
      <c r="M262" s="160"/>
      <c r="N262" s="159"/>
      <c r="O262" s="159"/>
      <c r="P262" s="159"/>
      <c r="Q262" s="159"/>
      <c r="R262" s="160"/>
      <c r="S262" s="160"/>
      <c r="T262" s="160"/>
      <c r="U262" s="160"/>
      <c r="V262" s="160"/>
      <c r="W262" s="160"/>
      <c r="X262" s="160"/>
      <c r="Y262" s="160"/>
      <c r="Z262" s="150"/>
      <c r="AA262" s="150"/>
      <c r="AB262" s="150"/>
      <c r="AC262" s="150"/>
      <c r="AD262" s="150"/>
      <c r="AE262" s="150"/>
      <c r="AF262" s="150"/>
      <c r="AG262" s="150" t="s">
        <v>171</v>
      </c>
      <c r="AH262" s="150">
        <v>0</v>
      </c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outlineLevel="3" x14ac:dyDescent="0.2">
      <c r="A263" s="157"/>
      <c r="B263" s="158"/>
      <c r="C263" s="189" t="s">
        <v>1313</v>
      </c>
      <c r="D263" s="162"/>
      <c r="E263" s="163">
        <v>1</v>
      </c>
      <c r="F263" s="160"/>
      <c r="G263" s="160"/>
      <c r="H263" s="160"/>
      <c r="I263" s="160"/>
      <c r="J263" s="160"/>
      <c r="K263" s="160"/>
      <c r="L263" s="160"/>
      <c r="M263" s="160"/>
      <c r="N263" s="159"/>
      <c r="O263" s="159"/>
      <c r="P263" s="159"/>
      <c r="Q263" s="159"/>
      <c r="R263" s="160"/>
      <c r="S263" s="160"/>
      <c r="T263" s="160"/>
      <c r="U263" s="160"/>
      <c r="V263" s="160"/>
      <c r="W263" s="160"/>
      <c r="X263" s="160"/>
      <c r="Y263" s="160"/>
      <c r="Z263" s="150"/>
      <c r="AA263" s="150"/>
      <c r="AB263" s="150"/>
      <c r="AC263" s="150"/>
      <c r="AD263" s="150"/>
      <c r="AE263" s="150"/>
      <c r="AF263" s="150"/>
      <c r="AG263" s="150" t="s">
        <v>171</v>
      </c>
      <c r="AH263" s="150">
        <v>0</v>
      </c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ht="22.5" outlineLevel="1" x14ac:dyDescent="0.2">
      <c r="A264" s="173">
        <v>103</v>
      </c>
      <c r="B264" s="174" t="s">
        <v>1314</v>
      </c>
      <c r="C264" s="188" t="s">
        <v>1315</v>
      </c>
      <c r="D264" s="175" t="s">
        <v>229</v>
      </c>
      <c r="E264" s="176">
        <v>1</v>
      </c>
      <c r="F264" s="177"/>
      <c r="G264" s="178">
        <f>ROUND(E264*F264,2)</f>
        <v>0</v>
      </c>
      <c r="H264" s="161"/>
      <c r="I264" s="160">
        <f>ROUND(E264*H264,2)</f>
        <v>0</v>
      </c>
      <c r="J264" s="161"/>
      <c r="K264" s="160">
        <f>ROUND(E264*J264,2)</f>
        <v>0</v>
      </c>
      <c r="L264" s="160">
        <v>21</v>
      </c>
      <c r="M264" s="160">
        <f>G264*(1+L264/100)</f>
        <v>0</v>
      </c>
      <c r="N264" s="159">
        <v>3.2000000000000003E-4</v>
      </c>
      <c r="O264" s="159">
        <f>ROUND(E264*N264,2)</f>
        <v>0</v>
      </c>
      <c r="P264" s="159">
        <v>0</v>
      </c>
      <c r="Q264" s="159">
        <f>ROUND(E264*P264,2)</f>
        <v>0</v>
      </c>
      <c r="R264" s="160" t="s">
        <v>235</v>
      </c>
      <c r="S264" s="160" t="s">
        <v>148</v>
      </c>
      <c r="T264" s="160" t="s">
        <v>148</v>
      </c>
      <c r="U264" s="160">
        <v>0</v>
      </c>
      <c r="V264" s="160">
        <f>ROUND(E264*U264,2)</f>
        <v>0</v>
      </c>
      <c r="W264" s="160"/>
      <c r="X264" s="160" t="s">
        <v>230</v>
      </c>
      <c r="Y264" s="160" t="s">
        <v>151</v>
      </c>
      <c r="Z264" s="150"/>
      <c r="AA264" s="150"/>
      <c r="AB264" s="150"/>
      <c r="AC264" s="150"/>
      <c r="AD264" s="150"/>
      <c r="AE264" s="150"/>
      <c r="AF264" s="150"/>
      <c r="AG264" s="150" t="s">
        <v>231</v>
      </c>
      <c r="AH264" s="150"/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ht="22.5" outlineLevel="2" x14ac:dyDescent="0.2">
      <c r="A265" s="157"/>
      <c r="B265" s="158"/>
      <c r="C265" s="189" t="s">
        <v>1316</v>
      </c>
      <c r="D265" s="162"/>
      <c r="E265" s="163">
        <v>1</v>
      </c>
      <c r="F265" s="160"/>
      <c r="G265" s="160"/>
      <c r="H265" s="160"/>
      <c r="I265" s="160"/>
      <c r="J265" s="160"/>
      <c r="K265" s="160"/>
      <c r="L265" s="160"/>
      <c r="M265" s="160"/>
      <c r="N265" s="159"/>
      <c r="O265" s="159"/>
      <c r="P265" s="159"/>
      <c r="Q265" s="159"/>
      <c r="R265" s="160"/>
      <c r="S265" s="160"/>
      <c r="T265" s="160"/>
      <c r="U265" s="160"/>
      <c r="V265" s="160"/>
      <c r="W265" s="160"/>
      <c r="X265" s="160"/>
      <c r="Y265" s="160"/>
      <c r="Z265" s="150"/>
      <c r="AA265" s="150"/>
      <c r="AB265" s="150"/>
      <c r="AC265" s="150"/>
      <c r="AD265" s="150"/>
      <c r="AE265" s="150"/>
      <c r="AF265" s="150"/>
      <c r="AG265" s="150" t="s">
        <v>171</v>
      </c>
      <c r="AH265" s="150">
        <v>0</v>
      </c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ht="22.5" outlineLevel="1" x14ac:dyDescent="0.2">
      <c r="A266" s="173">
        <v>104</v>
      </c>
      <c r="B266" s="174" t="s">
        <v>1317</v>
      </c>
      <c r="C266" s="188" t="s">
        <v>1318</v>
      </c>
      <c r="D266" s="175" t="s">
        <v>229</v>
      </c>
      <c r="E266" s="176">
        <v>1</v>
      </c>
      <c r="F266" s="177"/>
      <c r="G266" s="178">
        <f>ROUND(E266*F266,2)</f>
        <v>0</v>
      </c>
      <c r="H266" s="161"/>
      <c r="I266" s="160">
        <f>ROUND(E266*H266,2)</f>
        <v>0</v>
      </c>
      <c r="J266" s="161"/>
      <c r="K266" s="160">
        <f>ROUND(E266*J266,2)</f>
        <v>0</v>
      </c>
      <c r="L266" s="160">
        <v>21</v>
      </c>
      <c r="M266" s="160">
        <f>G266*(1+L266/100)</f>
        <v>0</v>
      </c>
      <c r="N266" s="159">
        <v>7.2999999999999996E-4</v>
      </c>
      <c r="O266" s="159">
        <f>ROUND(E266*N266,2)</f>
        <v>0</v>
      </c>
      <c r="P266" s="159">
        <v>0</v>
      </c>
      <c r="Q266" s="159">
        <f>ROUND(E266*P266,2)</f>
        <v>0</v>
      </c>
      <c r="R266" s="160" t="s">
        <v>235</v>
      </c>
      <c r="S266" s="160" t="s">
        <v>148</v>
      </c>
      <c r="T266" s="160" t="s">
        <v>148</v>
      </c>
      <c r="U266" s="160">
        <v>0</v>
      </c>
      <c r="V266" s="160">
        <f>ROUND(E266*U266,2)</f>
        <v>0</v>
      </c>
      <c r="W266" s="160"/>
      <c r="X266" s="160" t="s">
        <v>230</v>
      </c>
      <c r="Y266" s="160" t="s">
        <v>151</v>
      </c>
      <c r="Z266" s="150"/>
      <c r="AA266" s="150"/>
      <c r="AB266" s="150"/>
      <c r="AC266" s="150"/>
      <c r="AD266" s="150"/>
      <c r="AE266" s="150"/>
      <c r="AF266" s="150"/>
      <c r="AG266" s="150" t="s">
        <v>231</v>
      </c>
      <c r="AH266" s="150"/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ht="22.5" outlineLevel="2" x14ac:dyDescent="0.2">
      <c r="A267" s="157"/>
      <c r="B267" s="158"/>
      <c r="C267" s="189" t="s">
        <v>1319</v>
      </c>
      <c r="D267" s="162"/>
      <c r="E267" s="163">
        <v>1</v>
      </c>
      <c r="F267" s="160"/>
      <c r="G267" s="160"/>
      <c r="H267" s="160"/>
      <c r="I267" s="160"/>
      <c r="J267" s="160"/>
      <c r="K267" s="160"/>
      <c r="L267" s="160"/>
      <c r="M267" s="160"/>
      <c r="N267" s="159"/>
      <c r="O267" s="159"/>
      <c r="P267" s="159"/>
      <c r="Q267" s="159"/>
      <c r="R267" s="160"/>
      <c r="S267" s="160"/>
      <c r="T267" s="160"/>
      <c r="U267" s="160"/>
      <c r="V267" s="160"/>
      <c r="W267" s="160"/>
      <c r="X267" s="160"/>
      <c r="Y267" s="160"/>
      <c r="Z267" s="150"/>
      <c r="AA267" s="150"/>
      <c r="AB267" s="150"/>
      <c r="AC267" s="150"/>
      <c r="AD267" s="150"/>
      <c r="AE267" s="150"/>
      <c r="AF267" s="150"/>
      <c r="AG267" s="150" t="s">
        <v>171</v>
      </c>
      <c r="AH267" s="150">
        <v>0</v>
      </c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</row>
    <row r="268" spans="1:60" ht="22.5" outlineLevel="1" x14ac:dyDescent="0.2">
      <c r="A268" s="173">
        <v>105</v>
      </c>
      <c r="B268" s="174" t="s">
        <v>1320</v>
      </c>
      <c r="C268" s="188" t="s">
        <v>1321</v>
      </c>
      <c r="D268" s="175" t="s">
        <v>229</v>
      </c>
      <c r="E268" s="176">
        <v>1</v>
      </c>
      <c r="F268" s="177"/>
      <c r="G268" s="178">
        <f>ROUND(E268*F268,2)</f>
        <v>0</v>
      </c>
      <c r="H268" s="161"/>
      <c r="I268" s="160">
        <f>ROUND(E268*H268,2)</f>
        <v>0</v>
      </c>
      <c r="J268" s="161"/>
      <c r="K268" s="160">
        <f>ROUND(E268*J268,2)</f>
        <v>0</v>
      </c>
      <c r="L268" s="160">
        <v>21</v>
      </c>
      <c r="M268" s="160">
        <f>G268*(1+L268/100)</f>
        <v>0</v>
      </c>
      <c r="N268" s="159">
        <v>2.5999999999999998E-4</v>
      </c>
      <c r="O268" s="159">
        <f>ROUND(E268*N268,2)</f>
        <v>0</v>
      </c>
      <c r="P268" s="159">
        <v>0</v>
      </c>
      <c r="Q268" s="159">
        <f>ROUND(E268*P268,2)</f>
        <v>0</v>
      </c>
      <c r="R268" s="160" t="s">
        <v>235</v>
      </c>
      <c r="S268" s="160" t="s">
        <v>148</v>
      </c>
      <c r="T268" s="160" t="s">
        <v>148</v>
      </c>
      <c r="U268" s="160">
        <v>0</v>
      </c>
      <c r="V268" s="160">
        <f>ROUND(E268*U268,2)</f>
        <v>0</v>
      </c>
      <c r="W268" s="160"/>
      <c r="X268" s="160" t="s">
        <v>230</v>
      </c>
      <c r="Y268" s="160" t="s">
        <v>151</v>
      </c>
      <c r="Z268" s="150"/>
      <c r="AA268" s="150"/>
      <c r="AB268" s="150"/>
      <c r="AC268" s="150"/>
      <c r="AD268" s="150"/>
      <c r="AE268" s="150"/>
      <c r="AF268" s="150"/>
      <c r="AG268" s="150" t="s">
        <v>231</v>
      </c>
      <c r="AH268" s="150"/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outlineLevel="2" x14ac:dyDescent="0.2">
      <c r="A269" s="157"/>
      <c r="B269" s="158"/>
      <c r="C269" s="189" t="s">
        <v>1322</v>
      </c>
      <c r="D269" s="162"/>
      <c r="E269" s="163">
        <v>1</v>
      </c>
      <c r="F269" s="160"/>
      <c r="G269" s="160"/>
      <c r="H269" s="160"/>
      <c r="I269" s="160"/>
      <c r="J269" s="160"/>
      <c r="K269" s="160"/>
      <c r="L269" s="160"/>
      <c r="M269" s="160"/>
      <c r="N269" s="159"/>
      <c r="O269" s="159"/>
      <c r="P269" s="159"/>
      <c r="Q269" s="159"/>
      <c r="R269" s="160"/>
      <c r="S269" s="160"/>
      <c r="T269" s="160"/>
      <c r="U269" s="160"/>
      <c r="V269" s="160"/>
      <c r="W269" s="160"/>
      <c r="X269" s="160"/>
      <c r="Y269" s="160"/>
      <c r="Z269" s="150"/>
      <c r="AA269" s="150"/>
      <c r="AB269" s="150"/>
      <c r="AC269" s="150"/>
      <c r="AD269" s="150"/>
      <c r="AE269" s="150"/>
      <c r="AF269" s="150"/>
      <c r="AG269" s="150" t="s">
        <v>171</v>
      </c>
      <c r="AH269" s="150">
        <v>0</v>
      </c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</row>
    <row r="270" spans="1:60" outlineLevel="1" x14ac:dyDescent="0.2">
      <c r="A270" s="179">
        <v>106</v>
      </c>
      <c r="B270" s="180" t="s">
        <v>1323</v>
      </c>
      <c r="C270" s="187" t="s">
        <v>1324</v>
      </c>
      <c r="D270" s="181" t="s">
        <v>218</v>
      </c>
      <c r="E270" s="182">
        <v>8.6309999999999998E-2</v>
      </c>
      <c r="F270" s="183"/>
      <c r="G270" s="184">
        <f>ROUND(E270*F270,2)</f>
        <v>0</v>
      </c>
      <c r="H270" s="161"/>
      <c r="I270" s="160">
        <f>ROUND(E270*H270,2)</f>
        <v>0</v>
      </c>
      <c r="J270" s="161"/>
      <c r="K270" s="160">
        <f>ROUND(E270*J270,2)</f>
        <v>0</v>
      </c>
      <c r="L270" s="160">
        <v>21</v>
      </c>
      <c r="M270" s="160">
        <f>G270*(1+L270/100)</f>
        <v>0</v>
      </c>
      <c r="N270" s="159">
        <v>0</v>
      </c>
      <c r="O270" s="159">
        <f>ROUND(E270*N270,2)</f>
        <v>0</v>
      </c>
      <c r="P270" s="159">
        <v>0</v>
      </c>
      <c r="Q270" s="159">
        <f>ROUND(E270*P270,2)</f>
        <v>0</v>
      </c>
      <c r="R270" s="160"/>
      <c r="S270" s="160" t="s">
        <v>148</v>
      </c>
      <c r="T270" s="160" t="s">
        <v>148</v>
      </c>
      <c r="U270" s="160">
        <v>1.327</v>
      </c>
      <c r="V270" s="160">
        <f>ROUND(E270*U270,2)</f>
        <v>0.11</v>
      </c>
      <c r="W270" s="160"/>
      <c r="X270" s="160" t="s">
        <v>219</v>
      </c>
      <c r="Y270" s="160" t="s">
        <v>151</v>
      </c>
      <c r="Z270" s="150"/>
      <c r="AA270" s="150"/>
      <c r="AB270" s="150"/>
      <c r="AC270" s="150"/>
      <c r="AD270" s="150"/>
      <c r="AE270" s="150"/>
      <c r="AF270" s="150"/>
      <c r="AG270" s="150" t="s">
        <v>220</v>
      </c>
      <c r="AH270" s="150"/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</row>
    <row r="271" spans="1:60" x14ac:dyDescent="0.2">
      <c r="A271" s="166" t="s">
        <v>143</v>
      </c>
      <c r="B271" s="167" t="s">
        <v>92</v>
      </c>
      <c r="C271" s="186" t="s">
        <v>93</v>
      </c>
      <c r="D271" s="168"/>
      <c r="E271" s="169"/>
      <c r="F271" s="170"/>
      <c r="G271" s="171">
        <f>SUMIF(AG272:AG342,"&lt;&gt;NOR",G272:G342)</f>
        <v>0</v>
      </c>
      <c r="H271" s="165"/>
      <c r="I271" s="165">
        <f>SUM(I272:I342)</f>
        <v>0</v>
      </c>
      <c r="J271" s="165"/>
      <c r="K271" s="165">
        <f>SUM(K272:K342)</f>
        <v>0</v>
      </c>
      <c r="L271" s="165"/>
      <c r="M271" s="165">
        <f>SUM(M272:M342)</f>
        <v>0</v>
      </c>
      <c r="N271" s="164"/>
      <c r="O271" s="164">
        <f>SUM(O272:O342)</f>
        <v>0.48000000000000009</v>
      </c>
      <c r="P271" s="164"/>
      <c r="Q271" s="164">
        <f>SUM(Q272:Q342)</f>
        <v>0</v>
      </c>
      <c r="R271" s="165"/>
      <c r="S271" s="165"/>
      <c r="T271" s="165"/>
      <c r="U271" s="165"/>
      <c r="V271" s="165">
        <f>SUM(V272:V342)</f>
        <v>40.539999999999985</v>
      </c>
      <c r="W271" s="165"/>
      <c r="X271" s="165"/>
      <c r="Y271" s="165"/>
      <c r="AG271" t="s">
        <v>144</v>
      </c>
    </row>
    <row r="272" spans="1:60" outlineLevel="1" x14ac:dyDescent="0.2">
      <c r="A272" s="173">
        <v>107</v>
      </c>
      <c r="B272" s="174" t="s">
        <v>1325</v>
      </c>
      <c r="C272" s="188" t="s">
        <v>1326</v>
      </c>
      <c r="D272" s="175" t="s">
        <v>229</v>
      </c>
      <c r="E272" s="176">
        <v>9</v>
      </c>
      <c r="F272" s="177"/>
      <c r="G272" s="178">
        <f>ROUND(E272*F272,2)</f>
        <v>0</v>
      </c>
      <c r="H272" s="161"/>
      <c r="I272" s="160">
        <f>ROUND(E272*H272,2)</f>
        <v>0</v>
      </c>
      <c r="J272" s="161"/>
      <c r="K272" s="160">
        <f>ROUND(E272*J272,2)</f>
        <v>0</v>
      </c>
      <c r="L272" s="160">
        <v>21</v>
      </c>
      <c r="M272" s="160">
        <f>G272*(1+L272/100)</f>
        <v>0</v>
      </c>
      <c r="N272" s="159">
        <v>1.8000000000000001E-4</v>
      </c>
      <c r="O272" s="159">
        <f>ROUND(E272*N272,2)</f>
        <v>0</v>
      </c>
      <c r="P272" s="159">
        <v>0</v>
      </c>
      <c r="Q272" s="159">
        <f>ROUND(E272*P272,2)</f>
        <v>0</v>
      </c>
      <c r="R272" s="160"/>
      <c r="S272" s="160" t="s">
        <v>148</v>
      </c>
      <c r="T272" s="160" t="s">
        <v>148</v>
      </c>
      <c r="U272" s="160">
        <v>0.27600000000000002</v>
      </c>
      <c r="V272" s="160">
        <f>ROUND(E272*U272,2)</f>
        <v>2.48</v>
      </c>
      <c r="W272" s="160"/>
      <c r="X272" s="160" t="s">
        <v>209</v>
      </c>
      <c r="Y272" s="160" t="s">
        <v>151</v>
      </c>
      <c r="Z272" s="150"/>
      <c r="AA272" s="150"/>
      <c r="AB272" s="150"/>
      <c r="AC272" s="150"/>
      <c r="AD272" s="150"/>
      <c r="AE272" s="150"/>
      <c r="AF272" s="150"/>
      <c r="AG272" s="150" t="s">
        <v>210</v>
      </c>
      <c r="AH272" s="150"/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</row>
    <row r="273" spans="1:60" outlineLevel="2" x14ac:dyDescent="0.2">
      <c r="A273" s="157"/>
      <c r="B273" s="158"/>
      <c r="C273" s="189" t="s">
        <v>1327</v>
      </c>
      <c r="D273" s="162"/>
      <c r="E273" s="163">
        <v>3</v>
      </c>
      <c r="F273" s="160"/>
      <c r="G273" s="160"/>
      <c r="H273" s="160"/>
      <c r="I273" s="160"/>
      <c r="J273" s="160"/>
      <c r="K273" s="160"/>
      <c r="L273" s="160"/>
      <c r="M273" s="160"/>
      <c r="N273" s="159"/>
      <c r="O273" s="159"/>
      <c r="P273" s="159"/>
      <c r="Q273" s="159"/>
      <c r="R273" s="160"/>
      <c r="S273" s="160"/>
      <c r="T273" s="160"/>
      <c r="U273" s="160"/>
      <c r="V273" s="160"/>
      <c r="W273" s="160"/>
      <c r="X273" s="160"/>
      <c r="Y273" s="160"/>
      <c r="Z273" s="150"/>
      <c r="AA273" s="150"/>
      <c r="AB273" s="150"/>
      <c r="AC273" s="150"/>
      <c r="AD273" s="150"/>
      <c r="AE273" s="150"/>
      <c r="AF273" s="150"/>
      <c r="AG273" s="150" t="s">
        <v>171</v>
      </c>
      <c r="AH273" s="150">
        <v>0</v>
      </c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</row>
    <row r="274" spans="1:60" outlineLevel="3" x14ac:dyDescent="0.2">
      <c r="A274" s="157"/>
      <c r="B274" s="158"/>
      <c r="C274" s="189" t="s">
        <v>1328</v>
      </c>
      <c r="D274" s="162"/>
      <c r="E274" s="163">
        <v>3</v>
      </c>
      <c r="F274" s="160"/>
      <c r="G274" s="160"/>
      <c r="H274" s="160"/>
      <c r="I274" s="160"/>
      <c r="J274" s="160"/>
      <c r="K274" s="160"/>
      <c r="L274" s="160"/>
      <c r="M274" s="160"/>
      <c r="N274" s="159"/>
      <c r="O274" s="159"/>
      <c r="P274" s="159"/>
      <c r="Q274" s="159"/>
      <c r="R274" s="160"/>
      <c r="S274" s="160"/>
      <c r="T274" s="160"/>
      <c r="U274" s="160"/>
      <c r="V274" s="160"/>
      <c r="W274" s="160"/>
      <c r="X274" s="160"/>
      <c r="Y274" s="160"/>
      <c r="Z274" s="150"/>
      <c r="AA274" s="150"/>
      <c r="AB274" s="150"/>
      <c r="AC274" s="150"/>
      <c r="AD274" s="150"/>
      <c r="AE274" s="150"/>
      <c r="AF274" s="150"/>
      <c r="AG274" s="150" t="s">
        <v>171</v>
      </c>
      <c r="AH274" s="150">
        <v>0</v>
      </c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</row>
    <row r="275" spans="1:60" outlineLevel="3" x14ac:dyDescent="0.2">
      <c r="A275" s="157"/>
      <c r="B275" s="158"/>
      <c r="C275" s="189" t="s">
        <v>1329</v>
      </c>
      <c r="D275" s="162"/>
      <c r="E275" s="163">
        <v>3</v>
      </c>
      <c r="F275" s="160"/>
      <c r="G275" s="160"/>
      <c r="H275" s="160"/>
      <c r="I275" s="160"/>
      <c r="J275" s="160"/>
      <c r="K275" s="160"/>
      <c r="L275" s="160"/>
      <c r="M275" s="160"/>
      <c r="N275" s="159"/>
      <c r="O275" s="159"/>
      <c r="P275" s="159"/>
      <c r="Q275" s="159"/>
      <c r="R275" s="160"/>
      <c r="S275" s="160"/>
      <c r="T275" s="160"/>
      <c r="U275" s="160"/>
      <c r="V275" s="160"/>
      <c r="W275" s="160"/>
      <c r="X275" s="160"/>
      <c r="Y275" s="160"/>
      <c r="Z275" s="150"/>
      <c r="AA275" s="150"/>
      <c r="AB275" s="150"/>
      <c r="AC275" s="150"/>
      <c r="AD275" s="150"/>
      <c r="AE275" s="150"/>
      <c r="AF275" s="150"/>
      <c r="AG275" s="150" t="s">
        <v>171</v>
      </c>
      <c r="AH275" s="150">
        <v>0</v>
      </c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</row>
    <row r="276" spans="1:60" outlineLevel="1" x14ac:dyDescent="0.2">
      <c r="A276" s="173">
        <v>108</v>
      </c>
      <c r="B276" s="174" t="s">
        <v>1330</v>
      </c>
      <c r="C276" s="188" t="s">
        <v>1331</v>
      </c>
      <c r="D276" s="175" t="s">
        <v>229</v>
      </c>
      <c r="E276" s="176">
        <v>1</v>
      </c>
      <c r="F276" s="177"/>
      <c r="G276" s="178">
        <f>ROUND(E276*F276,2)</f>
        <v>0</v>
      </c>
      <c r="H276" s="161"/>
      <c r="I276" s="160">
        <f>ROUND(E276*H276,2)</f>
        <v>0</v>
      </c>
      <c r="J276" s="161"/>
      <c r="K276" s="160">
        <f>ROUND(E276*J276,2)</f>
        <v>0</v>
      </c>
      <c r="L276" s="160">
        <v>21</v>
      </c>
      <c r="M276" s="160">
        <f>G276*(1+L276/100)</f>
        <v>0</v>
      </c>
      <c r="N276" s="159">
        <v>2.5000000000000001E-4</v>
      </c>
      <c r="O276" s="159">
        <f>ROUND(E276*N276,2)</f>
        <v>0</v>
      </c>
      <c r="P276" s="159">
        <v>0</v>
      </c>
      <c r="Q276" s="159">
        <f>ROUND(E276*P276,2)</f>
        <v>0</v>
      </c>
      <c r="R276" s="160"/>
      <c r="S276" s="160" t="s">
        <v>148</v>
      </c>
      <c r="T276" s="160" t="s">
        <v>148</v>
      </c>
      <c r="U276" s="160">
        <v>0.31</v>
      </c>
      <c r="V276" s="160">
        <f>ROUND(E276*U276,2)</f>
        <v>0.31</v>
      </c>
      <c r="W276" s="160"/>
      <c r="X276" s="160" t="s">
        <v>209</v>
      </c>
      <c r="Y276" s="160" t="s">
        <v>151</v>
      </c>
      <c r="Z276" s="150"/>
      <c r="AA276" s="150"/>
      <c r="AB276" s="150"/>
      <c r="AC276" s="150"/>
      <c r="AD276" s="150"/>
      <c r="AE276" s="150"/>
      <c r="AF276" s="150"/>
      <c r="AG276" s="150" t="s">
        <v>210</v>
      </c>
      <c r="AH276" s="150"/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</row>
    <row r="277" spans="1:60" outlineLevel="2" x14ac:dyDescent="0.2">
      <c r="A277" s="157"/>
      <c r="B277" s="158"/>
      <c r="C277" s="189" t="s">
        <v>1332</v>
      </c>
      <c r="D277" s="162"/>
      <c r="E277" s="163">
        <v>1</v>
      </c>
      <c r="F277" s="160"/>
      <c r="G277" s="160"/>
      <c r="H277" s="160"/>
      <c r="I277" s="160"/>
      <c r="J277" s="160"/>
      <c r="K277" s="160"/>
      <c r="L277" s="160"/>
      <c r="M277" s="160"/>
      <c r="N277" s="159"/>
      <c r="O277" s="159"/>
      <c r="P277" s="159"/>
      <c r="Q277" s="159"/>
      <c r="R277" s="160"/>
      <c r="S277" s="160"/>
      <c r="T277" s="160"/>
      <c r="U277" s="160"/>
      <c r="V277" s="160"/>
      <c r="W277" s="160"/>
      <c r="X277" s="160"/>
      <c r="Y277" s="160"/>
      <c r="Z277" s="150"/>
      <c r="AA277" s="150"/>
      <c r="AB277" s="150"/>
      <c r="AC277" s="150"/>
      <c r="AD277" s="150"/>
      <c r="AE277" s="150"/>
      <c r="AF277" s="150"/>
      <c r="AG277" s="150" t="s">
        <v>171</v>
      </c>
      <c r="AH277" s="150">
        <v>0</v>
      </c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</row>
    <row r="278" spans="1:60" outlineLevel="1" x14ac:dyDescent="0.2">
      <c r="A278" s="173">
        <v>109</v>
      </c>
      <c r="B278" s="174" t="s">
        <v>1333</v>
      </c>
      <c r="C278" s="188" t="s">
        <v>1334</v>
      </c>
      <c r="D278" s="175" t="s">
        <v>229</v>
      </c>
      <c r="E278" s="176">
        <v>3</v>
      </c>
      <c r="F278" s="177"/>
      <c r="G278" s="178">
        <f>ROUND(E278*F278,2)</f>
        <v>0</v>
      </c>
      <c r="H278" s="161"/>
      <c r="I278" s="160">
        <f>ROUND(E278*H278,2)</f>
        <v>0</v>
      </c>
      <c r="J278" s="161"/>
      <c r="K278" s="160">
        <f>ROUND(E278*J278,2)</f>
        <v>0</v>
      </c>
      <c r="L278" s="160">
        <v>21</v>
      </c>
      <c r="M278" s="160">
        <f>G278*(1+L278/100)</f>
        <v>0</v>
      </c>
      <c r="N278" s="159">
        <v>2.5000000000000001E-4</v>
      </c>
      <c r="O278" s="159">
        <f>ROUND(E278*N278,2)</f>
        <v>0</v>
      </c>
      <c r="P278" s="159">
        <v>0</v>
      </c>
      <c r="Q278" s="159">
        <f>ROUND(E278*P278,2)</f>
        <v>0</v>
      </c>
      <c r="R278" s="160"/>
      <c r="S278" s="160" t="s">
        <v>148</v>
      </c>
      <c r="T278" s="160" t="s">
        <v>148</v>
      </c>
      <c r="U278" s="160">
        <v>0.47199999999999998</v>
      </c>
      <c r="V278" s="160">
        <f>ROUND(E278*U278,2)</f>
        <v>1.42</v>
      </c>
      <c r="W278" s="160"/>
      <c r="X278" s="160" t="s">
        <v>209</v>
      </c>
      <c r="Y278" s="160" t="s">
        <v>151</v>
      </c>
      <c r="Z278" s="150"/>
      <c r="AA278" s="150"/>
      <c r="AB278" s="150"/>
      <c r="AC278" s="150"/>
      <c r="AD278" s="150"/>
      <c r="AE278" s="150"/>
      <c r="AF278" s="150"/>
      <c r="AG278" s="150" t="s">
        <v>292</v>
      </c>
      <c r="AH278" s="150"/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</row>
    <row r="279" spans="1:60" outlineLevel="2" x14ac:dyDescent="0.2">
      <c r="A279" s="157"/>
      <c r="B279" s="158"/>
      <c r="C279" s="189" t="s">
        <v>1335</v>
      </c>
      <c r="D279" s="162"/>
      <c r="E279" s="163">
        <v>3</v>
      </c>
      <c r="F279" s="160"/>
      <c r="G279" s="160"/>
      <c r="H279" s="160"/>
      <c r="I279" s="160"/>
      <c r="J279" s="160"/>
      <c r="K279" s="160"/>
      <c r="L279" s="160"/>
      <c r="M279" s="160"/>
      <c r="N279" s="159"/>
      <c r="O279" s="159"/>
      <c r="P279" s="159"/>
      <c r="Q279" s="159"/>
      <c r="R279" s="160"/>
      <c r="S279" s="160"/>
      <c r="T279" s="160"/>
      <c r="U279" s="160"/>
      <c r="V279" s="160"/>
      <c r="W279" s="160"/>
      <c r="X279" s="160"/>
      <c r="Y279" s="160"/>
      <c r="Z279" s="150"/>
      <c r="AA279" s="150"/>
      <c r="AB279" s="150"/>
      <c r="AC279" s="150"/>
      <c r="AD279" s="150"/>
      <c r="AE279" s="150"/>
      <c r="AF279" s="150"/>
      <c r="AG279" s="150" t="s">
        <v>171</v>
      </c>
      <c r="AH279" s="150">
        <v>0</v>
      </c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</row>
    <row r="280" spans="1:60" ht="22.5" outlineLevel="1" x14ac:dyDescent="0.2">
      <c r="A280" s="173">
        <v>110</v>
      </c>
      <c r="B280" s="174" t="s">
        <v>1336</v>
      </c>
      <c r="C280" s="188" t="s">
        <v>1337</v>
      </c>
      <c r="D280" s="175" t="s">
        <v>223</v>
      </c>
      <c r="E280" s="176">
        <v>6.9</v>
      </c>
      <c r="F280" s="177"/>
      <c r="G280" s="178">
        <f>ROUND(E280*F280,2)</f>
        <v>0</v>
      </c>
      <c r="H280" s="161"/>
      <c r="I280" s="160">
        <f>ROUND(E280*H280,2)</f>
        <v>0</v>
      </c>
      <c r="J280" s="161"/>
      <c r="K280" s="160">
        <f>ROUND(E280*J280,2)</f>
        <v>0</v>
      </c>
      <c r="L280" s="160">
        <v>21</v>
      </c>
      <c r="M280" s="160">
        <f>G280*(1+L280/100)</f>
        <v>0</v>
      </c>
      <c r="N280" s="159">
        <v>5.0699999999999999E-3</v>
      </c>
      <c r="O280" s="159">
        <f>ROUND(E280*N280,2)</f>
        <v>0.03</v>
      </c>
      <c r="P280" s="159">
        <v>0</v>
      </c>
      <c r="Q280" s="159">
        <f>ROUND(E280*P280,2)</f>
        <v>0</v>
      </c>
      <c r="R280" s="160"/>
      <c r="S280" s="160" t="s">
        <v>148</v>
      </c>
      <c r="T280" s="160" t="s">
        <v>148</v>
      </c>
      <c r="U280" s="160">
        <v>0.53100000000000003</v>
      </c>
      <c r="V280" s="160">
        <f>ROUND(E280*U280,2)</f>
        <v>3.66</v>
      </c>
      <c r="W280" s="160"/>
      <c r="X280" s="160" t="s">
        <v>209</v>
      </c>
      <c r="Y280" s="160" t="s">
        <v>151</v>
      </c>
      <c r="Z280" s="150"/>
      <c r="AA280" s="150"/>
      <c r="AB280" s="150"/>
      <c r="AC280" s="150"/>
      <c r="AD280" s="150"/>
      <c r="AE280" s="150"/>
      <c r="AF280" s="150"/>
      <c r="AG280" s="150" t="s">
        <v>292</v>
      </c>
      <c r="AH280" s="150"/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</row>
    <row r="281" spans="1:60" outlineLevel="2" x14ac:dyDescent="0.2">
      <c r="A281" s="157"/>
      <c r="B281" s="158"/>
      <c r="C281" s="269" t="s">
        <v>1338</v>
      </c>
      <c r="D281" s="270"/>
      <c r="E281" s="270"/>
      <c r="F281" s="270"/>
      <c r="G281" s="270"/>
      <c r="H281" s="160"/>
      <c r="I281" s="160"/>
      <c r="J281" s="160"/>
      <c r="K281" s="160"/>
      <c r="L281" s="160"/>
      <c r="M281" s="160"/>
      <c r="N281" s="159"/>
      <c r="O281" s="159"/>
      <c r="P281" s="159"/>
      <c r="Q281" s="159"/>
      <c r="R281" s="160"/>
      <c r="S281" s="160"/>
      <c r="T281" s="160"/>
      <c r="U281" s="160"/>
      <c r="V281" s="160"/>
      <c r="W281" s="160"/>
      <c r="X281" s="160"/>
      <c r="Y281" s="160"/>
      <c r="Z281" s="150"/>
      <c r="AA281" s="150"/>
      <c r="AB281" s="150"/>
      <c r="AC281" s="150"/>
      <c r="AD281" s="150"/>
      <c r="AE281" s="150"/>
      <c r="AF281" s="150"/>
      <c r="AG281" s="150" t="s">
        <v>159</v>
      </c>
      <c r="AH281" s="150"/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</row>
    <row r="282" spans="1:60" outlineLevel="3" x14ac:dyDescent="0.2">
      <c r="A282" s="157"/>
      <c r="B282" s="158"/>
      <c r="C282" s="271" t="s">
        <v>283</v>
      </c>
      <c r="D282" s="272"/>
      <c r="E282" s="272"/>
      <c r="F282" s="272"/>
      <c r="G282" s="272"/>
      <c r="H282" s="160"/>
      <c r="I282" s="160"/>
      <c r="J282" s="160"/>
      <c r="K282" s="160"/>
      <c r="L282" s="160"/>
      <c r="M282" s="160"/>
      <c r="N282" s="159"/>
      <c r="O282" s="159"/>
      <c r="P282" s="159"/>
      <c r="Q282" s="159"/>
      <c r="R282" s="160"/>
      <c r="S282" s="160"/>
      <c r="T282" s="160"/>
      <c r="U282" s="160"/>
      <c r="V282" s="160"/>
      <c r="W282" s="160"/>
      <c r="X282" s="160"/>
      <c r="Y282" s="160"/>
      <c r="Z282" s="150"/>
      <c r="AA282" s="150"/>
      <c r="AB282" s="150"/>
      <c r="AC282" s="150"/>
      <c r="AD282" s="150"/>
      <c r="AE282" s="150"/>
      <c r="AF282" s="150"/>
      <c r="AG282" s="150" t="s">
        <v>159</v>
      </c>
      <c r="AH282" s="150"/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</row>
    <row r="283" spans="1:60" outlineLevel="2" x14ac:dyDescent="0.2">
      <c r="A283" s="157"/>
      <c r="B283" s="158"/>
      <c r="C283" s="189" t="s">
        <v>1339</v>
      </c>
      <c r="D283" s="162"/>
      <c r="E283" s="163">
        <v>6</v>
      </c>
      <c r="F283" s="160"/>
      <c r="G283" s="160"/>
      <c r="H283" s="160"/>
      <c r="I283" s="160"/>
      <c r="J283" s="160"/>
      <c r="K283" s="160"/>
      <c r="L283" s="160"/>
      <c r="M283" s="160"/>
      <c r="N283" s="159"/>
      <c r="O283" s="159"/>
      <c r="P283" s="159"/>
      <c r="Q283" s="159"/>
      <c r="R283" s="160"/>
      <c r="S283" s="160"/>
      <c r="T283" s="160"/>
      <c r="U283" s="160"/>
      <c r="V283" s="160"/>
      <c r="W283" s="160"/>
      <c r="X283" s="160"/>
      <c r="Y283" s="160"/>
      <c r="Z283" s="150"/>
      <c r="AA283" s="150"/>
      <c r="AB283" s="150"/>
      <c r="AC283" s="150"/>
      <c r="AD283" s="150"/>
      <c r="AE283" s="150"/>
      <c r="AF283" s="150"/>
      <c r="AG283" s="150" t="s">
        <v>171</v>
      </c>
      <c r="AH283" s="150">
        <v>0</v>
      </c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</row>
    <row r="284" spans="1:60" outlineLevel="3" x14ac:dyDescent="0.2">
      <c r="A284" s="157"/>
      <c r="B284" s="158"/>
      <c r="C284" s="189" t="s">
        <v>1340</v>
      </c>
      <c r="D284" s="162"/>
      <c r="E284" s="163">
        <v>0.9</v>
      </c>
      <c r="F284" s="160"/>
      <c r="G284" s="160"/>
      <c r="H284" s="160"/>
      <c r="I284" s="160"/>
      <c r="J284" s="160"/>
      <c r="K284" s="160"/>
      <c r="L284" s="160"/>
      <c r="M284" s="160"/>
      <c r="N284" s="159"/>
      <c r="O284" s="159"/>
      <c r="P284" s="159"/>
      <c r="Q284" s="159"/>
      <c r="R284" s="160"/>
      <c r="S284" s="160"/>
      <c r="T284" s="160"/>
      <c r="U284" s="160"/>
      <c r="V284" s="160"/>
      <c r="W284" s="160"/>
      <c r="X284" s="160"/>
      <c r="Y284" s="160"/>
      <c r="Z284" s="150"/>
      <c r="AA284" s="150"/>
      <c r="AB284" s="150"/>
      <c r="AC284" s="150"/>
      <c r="AD284" s="150"/>
      <c r="AE284" s="150"/>
      <c r="AF284" s="150"/>
      <c r="AG284" s="150" t="s">
        <v>171</v>
      </c>
      <c r="AH284" s="150">
        <v>0</v>
      </c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</row>
    <row r="285" spans="1:60" ht="22.5" outlineLevel="1" x14ac:dyDescent="0.2">
      <c r="A285" s="173">
        <v>111</v>
      </c>
      <c r="B285" s="174" t="s">
        <v>1341</v>
      </c>
      <c r="C285" s="188" t="s">
        <v>1342</v>
      </c>
      <c r="D285" s="175" t="s">
        <v>223</v>
      </c>
      <c r="E285" s="176">
        <v>8</v>
      </c>
      <c r="F285" s="177"/>
      <c r="G285" s="178">
        <f>ROUND(E285*F285,2)</f>
        <v>0</v>
      </c>
      <c r="H285" s="161"/>
      <c r="I285" s="160">
        <f>ROUND(E285*H285,2)</f>
        <v>0</v>
      </c>
      <c r="J285" s="161"/>
      <c r="K285" s="160">
        <f>ROUND(E285*J285,2)</f>
        <v>0</v>
      </c>
      <c r="L285" s="160">
        <v>21</v>
      </c>
      <c r="M285" s="160">
        <f>G285*(1+L285/100)</f>
        <v>0</v>
      </c>
      <c r="N285" s="159">
        <v>1.4500000000000001E-2</v>
      </c>
      <c r="O285" s="159">
        <f>ROUND(E285*N285,2)</f>
        <v>0.12</v>
      </c>
      <c r="P285" s="159">
        <v>0</v>
      </c>
      <c r="Q285" s="159">
        <f>ROUND(E285*P285,2)</f>
        <v>0</v>
      </c>
      <c r="R285" s="160"/>
      <c r="S285" s="160" t="s">
        <v>148</v>
      </c>
      <c r="T285" s="160" t="s">
        <v>148</v>
      </c>
      <c r="U285" s="160">
        <v>0.78400000000000003</v>
      </c>
      <c r="V285" s="160">
        <f>ROUND(E285*U285,2)</f>
        <v>6.27</v>
      </c>
      <c r="W285" s="160"/>
      <c r="X285" s="160" t="s">
        <v>209</v>
      </c>
      <c r="Y285" s="160" t="s">
        <v>151</v>
      </c>
      <c r="Z285" s="150"/>
      <c r="AA285" s="150"/>
      <c r="AB285" s="150"/>
      <c r="AC285" s="150"/>
      <c r="AD285" s="150"/>
      <c r="AE285" s="150"/>
      <c r="AF285" s="150"/>
      <c r="AG285" s="150" t="s">
        <v>292</v>
      </c>
      <c r="AH285" s="150"/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</row>
    <row r="286" spans="1:60" outlineLevel="2" x14ac:dyDescent="0.2">
      <c r="A286" s="157"/>
      <c r="B286" s="158"/>
      <c r="C286" s="269" t="s">
        <v>1338</v>
      </c>
      <c r="D286" s="270"/>
      <c r="E286" s="270"/>
      <c r="F286" s="270"/>
      <c r="G286" s="270"/>
      <c r="H286" s="160"/>
      <c r="I286" s="160"/>
      <c r="J286" s="160"/>
      <c r="K286" s="160"/>
      <c r="L286" s="160"/>
      <c r="M286" s="160"/>
      <c r="N286" s="159"/>
      <c r="O286" s="159"/>
      <c r="P286" s="159"/>
      <c r="Q286" s="159"/>
      <c r="R286" s="160"/>
      <c r="S286" s="160"/>
      <c r="T286" s="160"/>
      <c r="U286" s="160"/>
      <c r="V286" s="160"/>
      <c r="W286" s="160"/>
      <c r="X286" s="160"/>
      <c r="Y286" s="160"/>
      <c r="Z286" s="150"/>
      <c r="AA286" s="150"/>
      <c r="AB286" s="150"/>
      <c r="AC286" s="150"/>
      <c r="AD286" s="150"/>
      <c r="AE286" s="150"/>
      <c r="AF286" s="150"/>
      <c r="AG286" s="150" t="s">
        <v>159</v>
      </c>
      <c r="AH286" s="150"/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</row>
    <row r="287" spans="1:60" outlineLevel="3" x14ac:dyDescent="0.2">
      <c r="A287" s="157"/>
      <c r="B287" s="158"/>
      <c r="C287" s="271" t="s">
        <v>283</v>
      </c>
      <c r="D287" s="272"/>
      <c r="E287" s="272"/>
      <c r="F287" s="272"/>
      <c r="G287" s="272"/>
      <c r="H287" s="160"/>
      <c r="I287" s="160"/>
      <c r="J287" s="160"/>
      <c r="K287" s="160"/>
      <c r="L287" s="160"/>
      <c r="M287" s="160"/>
      <c r="N287" s="159"/>
      <c r="O287" s="159"/>
      <c r="P287" s="159"/>
      <c r="Q287" s="159"/>
      <c r="R287" s="160"/>
      <c r="S287" s="160"/>
      <c r="T287" s="160"/>
      <c r="U287" s="160"/>
      <c r="V287" s="160"/>
      <c r="W287" s="160"/>
      <c r="X287" s="160"/>
      <c r="Y287" s="160"/>
      <c r="Z287" s="150"/>
      <c r="AA287" s="150"/>
      <c r="AB287" s="150"/>
      <c r="AC287" s="150"/>
      <c r="AD287" s="150"/>
      <c r="AE287" s="150"/>
      <c r="AF287" s="150"/>
      <c r="AG287" s="150" t="s">
        <v>159</v>
      </c>
      <c r="AH287" s="150"/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</row>
    <row r="288" spans="1:60" outlineLevel="2" x14ac:dyDescent="0.2">
      <c r="A288" s="157"/>
      <c r="B288" s="158"/>
      <c r="C288" s="189" t="s">
        <v>1343</v>
      </c>
      <c r="D288" s="162"/>
      <c r="E288" s="163">
        <v>8</v>
      </c>
      <c r="F288" s="160"/>
      <c r="G288" s="160"/>
      <c r="H288" s="160"/>
      <c r="I288" s="160"/>
      <c r="J288" s="160"/>
      <c r="K288" s="160"/>
      <c r="L288" s="160"/>
      <c r="M288" s="160"/>
      <c r="N288" s="159"/>
      <c r="O288" s="159"/>
      <c r="P288" s="159"/>
      <c r="Q288" s="159"/>
      <c r="R288" s="160"/>
      <c r="S288" s="160"/>
      <c r="T288" s="160"/>
      <c r="U288" s="160"/>
      <c r="V288" s="160"/>
      <c r="W288" s="160"/>
      <c r="X288" s="160"/>
      <c r="Y288" s="160"/>
      <c r="Z288" s="150"/>
      <c r="AA288" s="150"/>
      <c r="AB288" s="150"/>
      <c r="AC288" s="150"/>
      <c r="AD288" s="150"/>
      <c r="AE288" s="150"/>
      <c r="AF288" s="150"/>
      <c r="AG288" s="150" t="s">
        <v>171</v>
      </c>
      <c r="AH288" s="150">
        <v>0</v>
      </c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</row>
    <row r="289" spans="1:60" ht="22.5" outlineLevel="1" x14ac:dyDescent="0.2">
      <c r="A289" s="173">
        <v>112</v>
      </c>
      <c r="B289" s="174" t="s">
        <v>1344</v>
      </c>
      <c r="C289" s="188" t="s">
        <v>1345</v>
      </c>
      <c r="D289" s="175" t="s">
        <v>223</v>
      </c>
      <c r="E289" s="176">
        <v>6.5</v>
      </c>
      <c r="F289" s="177"/>
      <c r="G289" s="178">
        <f>ROUND(E289*F289,2)</f>
        <v>0</v>
      </c>
      <c r="H289" s="161"/>
      <c r="I289" s="160">
        <f>ROUND(E289*H289,2)</f>
        <v>0</v>
      </c>
      <c r="J289" s="161"/>
      <c r="K289" s="160">
        <f>ROUND(E289*J289,2)</f>
        <v>0</v>
      </c>
      <c r="L289" s="160">
        <v>21</v>
      </c>
      <c r="M289" s="160">
        <f>G289*(1+L289/100)</f>
        <v>0</v>
      </c>
      <c r="N289" s="159">
        <v>2.163E-2</v>
      </c>
      <c r="O289" s="159">
        <f>ROUND(E289*N289,2)</f>
        <v>0.14000000000000001</v>
      </c>
      <c r="P289" s="159">
        <v>0</v>
      </c>
      <c r="Q289" s="159">
        <f>ROUND(E289*P289,2)</f>
        <v>0</v>
      </c>
      <c r="R289" s="160"/>
      <c r="S289" s="160" t="s">
        <v>148</v>
      </c>
      <c r="T289" s="160" t="s">
        <v>148</v>
      </c>
      <c r="U289" s="160">
        <v>0.79300000000000004</v>
      </c>
      <c r="V289" s="160">
        <f>ROUND(E289*U289,2)</f>
        <v>5.15</v>
      </c>
      <c r="W289" s="160"/>
      <c r="X289" s="160" t="s">
        <v>209</v>
      </c>
      <c r="Y289" s="160" t="s">
        <v>151</v>
      </c>
      <c r="Z289" s="150"/>
      <c r="AA289" s="150"/>
      <c r="AB289" s="150"/>
      <c r="AC289" s="150"/>
      <c r="AD289" s="150"/>
      <c r="AE289" s="150"/>
      <c r="AF289" s="150"/>
      <c r="AG289" s="150" t="s">
        <v>292</v>
      </c>
      <c r="AH289" s="150"/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</row>
    <row r="290" spans="1:60" outlineLevel="2" x14ac:dyDescent="0.2">
      <c r="A290" s="157"/>
      <c r="B290" s="158"/>
      <c r="C290" s="269" t="s">
        <v>1338</v>
      </c>
      <c r="D290" s="270"/>
      <c r="E290" s="270"/>
      <c r="F290" s="270"/>
      <c r="G290" s="270"/>
      <c r="H290" s="160"/>
      <c r="I290" s="160"/>
      <c r="J290" s="160"/>
      <c r="K290" s="160"/>
      <c r="L290" s="160"/>
      <c r="M290" s="160"/>
      <c r="N290" s="159"/>
      <c r="O290" s="159"/>
      <c r="P290" s="159"/>
      <c r="Q290" s="159"/>
      <c r="R290" s="160"/>
      <c r="S290" s="160"/>
      <c r="T290" s="160"/>
      <c r="U290" s="160"/>
      <c r="V290" s="160"/>
      <c r="W290" s="160"/>
      <c r="X290" s="160"/>
      <c r="Y290" s="160"/>
      <c r="Z290" s="150"/>
      <c r="AA290" s="150"/>
      <c r="AB290" s="150"/>
      <c r="AC290" s="150"/>
      <c r="AD290" s="150"/>
      <c r="AE290" s="150"/>
      <c r="AF290" s="150"/>
      <c r="AG290" s="150" t="s">
        <v>159</v>
      </c>
      <c r="AH290" s="150"/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</row>
    <row r="291" spans="1:60" outlineLevel="3" x14ac:dyDescent="0.2">
      <c r="A291" s="157"/>
      <c r="B291" s="158"/>
      <c r="C291" s="271" t="s">
        <v>283</v>
      </c>
      <c r="D291" s="272"/>
      <c r="E291" s="272"/>
      <c r="F291" s="272"/>
      <c r="G291" s="272"/>
      <c r="H291" s="160"/>
      <c r="I291" s="160"/>
      <c r="J291" s="160"/>
      <c r="K291" s="160"/>
      <c r="L291" s="160"/>
      <c r="M291" s="160"/>
      <c r="N291" s="159"/>
      <c r="O291" s="159"/>
      <c r="P291" s="159"/>
      <c r="Q291" s="159"/>
      <c r="R291" s="160"/>
      <c r="S291" s="160"/>
      <c r="T291" s="160"/>
      <c r="U291" s="160"/>
      <c r="V291" s="160"/>
      <c r="W291" s="160"/>
      <c r="X291" s="160"/>
      <c r="Y291" s="160"/>
      <c r="Z291" s="150"/>
      <c r="AA291" s="150"/>
      <c r="AB291" s="150"/>
      <c r="AC291" s="150"/>
      <c r="AD291" s="150"/>
      <c r="AE291" s="150"/>
      <c r="AF291" s="150"/>
      <c r="AG291" s="150" t="s">
        <v>159</v>
      </c>
      <c r="AH291" s="150"/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</row>
    <row r="292" spans="1:60" outlineLevel="2" x14ac:dyDescent="0.2">
      <c r="A292" s="157"/>
      <c r="B292" s="158"/>
      <c r="C292" s="189" t="s">
        <v>1346</v>
      </c>
      <c r="D292" s="162"/>
      <c r="E292" s="163">
        <v>6.5</v>
      </c>
      <c r="F292" s="160"/>
      <c r="G292" s="160"/>
      <c r="H292" s="160"/>
      <c r="I292" s="160"/>
      <c r="J292" s="160"/>
      <c r="K292" s="160"/>
      <c r="L292" s="160"/>
      <c r="M292" s="160"/>
      <c r="N292" s="159"/>
      <c r="O292" s="159"/>
      <c r="P292" s="159"/>
      <c r="Q292" s="159"/>
      <c r="R292" s="160"/>
      <c r="S292" s="160"/>
      <c r="T292" s="160"/>
      <c r="U292" s="160"/>
      <c r="V292" s="160"/>
      <c r="W292" s="160"/>
      <c r="X292" s="160"/>
      <c r="Y292" s="160"/>
      <c r="Z292" s="150"/>
      <c r="AA292" s="150"/>
      <c r="AB292" s="150"/>
      <c r="AC292" s="150"/>
      <c r="AD292" s="150"/>
      <c r="AE292" s="150"/>
      <c r="AF292" s="150"/>
      <c r="AG292" s="150" t="s">
        <v>171</v>
      </c>
      <c r="AH292" s="150">
        <v>0</v>
      </c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</row>
    <row r="293" spans="1:60" ht="22.5" outlineLevel="1" x14ac:dyDescent="0.2">
      <c r="A293" s="173">
        <v>113</v>
      </c>
      <c r="B293" s="174" t="s">
        <v>1347</v>
      </c>
      <c r="C293" s="188" t="s">
        <v>1348</v>
      </c>
      <c r="D293" s="175" t="s">
        <v>223</v>
      </c>
      <c r="E293" s="176">
        <v>2.4</v>
      </c>
      <c r="F293" s="177"/>
      <c r="G293" s="178">
        <f>ROUND(E293*F293,2)</f>
        <v>0</v>
      </c>
      <c r="H293" s="161"/>
      <c r="I293" s="160">
        <f>ROUND(E293*H293,2)</f>
        <v>0</v>
      </c>
      <c r="J293" s="161"/>
      <c r="K293" s="160">
        <f>ROUND(E293*J293,2)</f>
        <v>0</v>
      </c>
      <c r="L293" s="160">
        <v>21</v>
      </c>
      <c r="M293" s="160">
        <f>G293*(1+L293/100)</f>
        <v>0</v>
      </c>
      <c r="N293" s="159">
        <v>1.6840000000000001E-2</v>
      </c>
      <c r="O293" s="159">
        <f>ROUND(E293*N293,2)</f>
        <v>0.04</v>
      </c>
      <c r="P293" s="159">
        <v>0</v>
      </c>
      <c r="Q293" s="159">
        <f>ROUND(E293*P293,2)</f>
        <v>0</v>
      </c>
      <c r="R293" s="160"/>
      <c r="S293" s="160" t="s">
        <v>148</v>
      </c>
      <c r="T293" s="160" t="s">
        <v>148</v>
      </c>
      <c r="U293" s="160">
        <v>0.83199999999999996</v>
      </c>
      <c r="V293" s="160">
        <f>ROUND(E293*U293,2)</f>
        <v>2</v>
      </c>
      <c r="W293" s="160"/>
      <c r="X293" s="160" t="s">
        <v>209</v>
      </c>
      <c r="Y293" s="160" t="s">
        <v>151</v>
      </c>
      <c r="Z293" s="150"/>
      <c r="AA293" s="150"/>
      <c r="AB293" s="150"/>
      <c r="AC293" s="150"/>
      <c r="AD293" s="150"/>
      <c r="AE293" s="150"/>
      <c r="AF293" s="150"/>
      <c r="AG293" s="150" t="s">
        <v>292</v>
      </c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</row>
    <row r="294" spans="1:60" outlineLevel="2" x14ac:dyDescent="0.2">
      <c r="A294" s="157"/>
      <c r="B294" s="158"/>
      <c r="C294" s="269" t="s">
        <v>1338</v>
      </c>
      <c r="D294" s="270"/>
      <c r="E294" s="270"/>
      <c r="F294" s="270"/>
      <c r="G294" s="270"/>
      <c r="H294" s="160"/>
      <c r="I294" s="160"/>
      <c r="J294" s="160"/>
      <c r="K294" s="160"/>
      <c r="L294" s="160"/>
      <c r="M294" s="160"/>
      <c r="N294" s="159"/>
      <c r="O294" s="159"/>
      <c r="P294" s="159"/>
      <c r="Q294" s="159"/>
      <c r="R294" s="160"/>
      <c r="S294" s="160"/>
      <c r="T294" s="160"/>
      <c r="U294" s="160"/>
      <c r="V294" s="160"/>
      <c r="W294" s="160"/>
      <c r="X294" s="160"/>
      <c r="Y294" s="160"/>
      <c r="Z294" s="150"/>
      <c r="AA294" s="150"/>
      <c r="AB294" s="150"/>
      <c r="AC294" s="150"/>
      <c r="AD294" s="150"/>
      <c r="AE294" s="150"/>
      <c r="AF294" s="150"/>
      <c r="AG294" s="150" t="s">
        <v>159</v>
      </c>
      <c r="AH294" s="150"/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</row>
    <row r="295" spans="1:60" outlineLevel="3" x14ac:dyDescent="0.2">
      <c r="A295" s="157"/>
      <c r="B295" s="158"/>
      <c r="C295" s="271" t="s">
        <v>283</v>
      </c>
      <c r="D295" s="272"/>
      <c r="E295" s="272"/>
      <c r="F295" s="272"/>
      <c r="G295" s="272"/>
      <c r="H295" s="160"/>
      <c r="I295" s="160"/>
      <c r="J295" s="160"/>
      <c r="K295" s="160"/>
      <c r="L295" s="160"/>
      <c r="M295" s="160"/>
      <c r="N295" s="159"/>
      <c r="O295" s="159"/>
      <c r="P295" s="159"/>
      <c r="Q295" s="159"/>
      <c r="R295" s="160"/>
      <c r="S295" s="160"/>
      <c r="T295" s="160"/>
      <c r="U295" s="160"/>
      <c r="V295" s="160"/>
      <c r="W295" s="160"/>
      <c r="X295" s="160"/>
      <c r="Y295" s="160"/>
      <c r="Z295" s="150"/>
      <c r="AA295" s="150"/>
      <c r="AB295" s="150"/>
      <c r="AC295" s="150"/>
      <c r="AD295" s="150"/>
      <c r="AE295" s="150"/>
      <c r="AF295" s="150"/>
      <c r="AG295" s="150" t="s">
        <v>159</v>
      </c>
      <c r="AH295" s="150"/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</row>
    <row r="296" spans="1:60" outlineLevel="2" x14ac:dyDescent="0.2">
      <c r="A296" s="157"/>
      <c r="B296" s="158"/>
      <c r="C296" s="189" t="s">
        <v>1349</v>
      </c>
      <c r="D296" s="162"/>
      <c r="E296" s="163">
        <v>2.4</v>
      </c>
      <c r="F296" s="160"/>
      <c r="G296" s="160"/>
      <c r="H296" s="160"/>
      <c r="I296" s="160"/>
      <c r="J296" s="160"/>
      <c r="K296" s="160"/>
      <c r="L296" s="160"/>
      <c r="M296" s="160"/>
      <c r="N296" s="159"/>
      <c r="O296" s="159"/>
      <c r="P296" s="159"/>
      <c r="Q296" s="159"/>
      <c r="R296" s="160"/>
      <c r="S296" s="160"/>
      <c r="T296" s="160"/>
      <c r="U296" s="160"/>
      <c r="V296" s="160"/>
      <c r="W296" s="160"/>
      <c r="X296" s="160"/>
      <c r="Y296" s="160"/>
      <c r="Z296" s="150"/>
      <c r="AA296" s="150"/>
      <c r="AB296" s="150"/>
      <c r="AC296" s="150"/>
      <c r="AD296" s="150"/>
      <c r="AE296" s="150"/>
      <c r="AF296" s="150"/>
      <c r="AG296" s="150" t="s">
        <v>171</v>
      </c>
      <c r="AH296" s="150">
        <v>0</v>
      </c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</row>
    <row r="297" spans="1:60" ht="22.5" outlineLevel="1" x14ac:dyDescent="0.2">
      <c r="A297" s="173">
        <v>114</v>
      </c>
      <c r="B297" s="174" t="s">
        <v>1350</v>
      </c>
      <c r="C297" s="188" t="s">
        <v>1351</v>
      </c>
      <c r="D297" s="175" t="s">
        <v>223</v>
      </c>
      <c r="E297" s="176">
        <v>4.2</v>
      </c>
      <c r="F297" s="177"/>
      <c r="G297" s="178">
        <f>ROUND(E297*F297,2)</f>
        <v>0</v>
      </c>
      <c r="H297" s="161"/>
      <c r="I297" s="160">
        <f>ROUND(E297*H297,2)</f>
        <v>0</v>
      </c>
      <c r="J297" s="161"/>
      <c r="K297" s="160">
        <f>ROUND(E297*J297,2)</f>
        <v>0</v>
      </c>
      <c r="L297" s="160">
        <v>21</v>
      </c>
      <c r="M297" s="160">
        <f>G297*(1+L297/100)</f>
        <v>0</v>
      </c>
      <c r="N297" s="159">
        <v>2.4920000000000001E-2</v>
      </c>
      <c r="O297" s="159">
        <f>ROUND(E297*N297,2)</f>
        <v>0.1</v>
      </c>
      <c r="P297" s="159">
        <v>0</v>
      </c>
      <c r="Q297" s="159">
        <f>ROUND(E297*P297,2)</f>
        <v>0</v>
      </c>
      <c r="R297" s="160"/>
      <c r="S297" s="160" t="s">
        <v>148</v>
      </c>
      <c r="T297" s="160" t="s">
        <v>148</v>
      </c>
      <c r="U297" s="160">
        <v>1.0629999999999999</v>
      </c>
      <c r="V297" s="160">
        <f>ROUND(E297*U297,2)</f>
        <v>4.46</v>
      </c>
      <c r="W297" s="160"/>
      <c r="X297" s="160" t="s">
        <v>209</v>
      </c>
      <c r="Y297" s="160" t="s">
        <v>151</v>
      </c>
      <c r="Z297" s="150"/>
      <c r="AA297" s="150"/>
      <c r="AB297" s="150"/>
      <c r="AC297" s="150"/>
      <c r="AD297" s="150"/>
      <c r="AE297" s="150"/>
      <c r="AF297" s="150"/>
      <c r="AG297" s="150" t="s">
        <v>292</v>
      </c>
      <c r="AH297" s="150"/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</row>
    <row r="298" spans="1:60" outlineLevel="2" x14ac:dyDescent="0.2">
      <c r="A298" s="157"/>
      <c r="B298" s="158"/>
      <c r="C298" s="269" t="s">
        <v>1338</v>
      </c>
      <c r="D298" s="270"/>
      <c r="E298" s="270"/>
      <c r="F298" s="270"/>
      <c r="G298" s="270"/>
      <c r="H298" s="160"/>
      <c r="I298" s="160"/>
      <c r="J298" s="160"/>
      <c r="K298" s="160"/>
      <c r="L298" s="160"/>
      <c r="M298" s="160"/>
      <c r="N298" s="159"/>
      <c r="O298" s="159"/>
      <c r="P298" s="159"/>
      <c r="Q298" s="159"/>
      <c r="R298" s="160"/>
      <c r="S298" s="160"/>
      <c r="T298" s="160"/>
      <c r="U298" s="160"/>
      <c r="V298" s="160"/>
      <c r="W298" s="160"/>
      <c r="X298" s="160"/>
      <c r="Y298" s="160"/>
      <c r="Z298" s="150"/>
      <c r="AA298" s="150"/>
      <c r="AB298" s="150"/>
      <c r="AC298" s="150"/>
      <c r="AD298" s="150"/>
      <c r="AE298" s="150"/>
      <c r="AF298" s="150"/>
      <c r="AG298" s="150" t="s">
        <v>159</v>
      </c>
      <c r="AH298" s="150"/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</row>
    <row r="299" spans="1:60" outlineLevel="3" x14ac:dyDescent="0.2">
      <c r="A299" s="157"/>
      <c r="B299" s="158"/>
      <c r="C299" s="271" t="s">
        <v>283</v>
      </c>
      <c r="D299" s="272"/>
      <c r="E299" s="272"/>
      <c r="F299" s="272"/>
      <c r="G299" s="272"/>
      <c r="H299" s="160"/>
      <c r="I299" s="160"/>
      <c r="J299" s="160"/>
      <c r="K299" s="160"/>
      <c r="L299" s="160"/>
      <c r="M299" s="160"/>
      <c r="N299" s="159"/>
      <c r="O299" s="159"/>
      <c r="P299" s="159"/>
      <c r="Q299" s="159"/>
      <c r="R299" s="160"/>
      <c r="S299" s="160"/>
      <c r="T299" s="160"/>
      <c r="U299" s="160"/>
      <c r="V299" s="160"/>
      <c r="W299" s="160"/>
      <c r="X299" s="160"/>
      <c r="Y299" s="160"/>
      <c r="Z299" s="150"/>
      <c r="AA299" s="150"/>
      <c r="AB299" s="150"/>
      <c r="AC299" s="150"/>
      <c r="AD299" s="150"/>
      <c r="AE299" s="150"/>
      <c r="AF299" s="150"/>
      <c r="AG299" s="150" t="s">
        <v>159</v>
      </c>
      <c r="AH299" s="150"/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</row>
    <row r="300" spans="1:60" outlineLevel="2" x14ac:dyDescent="0.2">
      <c r="A300" s="157"/>
      <c r="B300" s="158"/>
      <c r="C300" s="189" t="s">
        <v>1352</v>
      </c>
      <c r="D300" s="162"/>
      <c r="E300" s="163">
        <v>4.2</v>
      </c>
      <c r="F300" s="160"/>
      <c r="G300" s="160"/>
      <c r="H300" s="160"/>
      <c r="I300" s="160"/>
      <c r="J300" s="160"/>
      <c r="K300" s="160"/>
      <c r="L300" s="160"/>
      <c r="M300" s="160"/>
      <c r="N300" s="159"/>
      <c r="O300" s="159"/>
      <c r="P300" s="159"/>
      <c r="Q300" s="159"/>
      <c r="R300" s="160"/>
      <c r="S300" s="160"/>
      <c r="T300" s="160"/>
      <c r="U300" s="160"/>
      <c r="V300" s="160"/>
      <c r="W300" s="160"/>
      <c r="X300" s="160"/>
      <c r="Y300" s="160"/>
      <c r="Z300" s="150"/>
      <c r="AA300" s="150"/>
      <c r="AB300" s="150"/>
      <c r="AC300" s="150"/>
      <c r="AD300" s="150"/>
      <c r="AE300" s="150"/>
      <c r="AF300" s="150"/>
      <c r="AG300" s="150" t="s">
        <v>171</v>
      </c>
      <c r="AH300" s="150">
        <v>0</v>
      </c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</row>
    <row r="301" spans="1:60" outlineLevel="1" x14ac:dyDescent="0.2">
      <c r="A301" s="173">
        <v>115</v>
      </c>
      <c r="B301" s="174" t="s">
        <v>1353</v>
      </c>
      <c r="C301" s="188" t="s">
        <v>1354</v>
      </c>
      <c r="D301" s="175" t="s">
        <v>229</v>
      </c>
      <c r="E301" s="176">
        <v>2</v>
      </c>
      <c r="F301" s="177"/>
      <c r="G301" s="178">
        <f>ROUND(E301*F301,2)</f>
        <v>0</v>
      </c>
      <c r="H301" s="161"/>
      <c r="I301" s="160">
        <f>ROUND(E301*H301,2)</f>
        <v>0</v>
      </c>
      <c r="J301" s="161"/>
      <c r="K301" s="160">
        <f>ROUND(E301*J301,2)</f>
        <v>0</v>
      </c>
      <c r="L301" s="160">
        <v>21</v>
      </c>
      <c r="M301" s="160">
        <f>G301*(1+L301/100)</f>
        <v>0</v>
      </c>
      <c r="N301" s="159">
        <v>1.8E-3</v>
      </c>
      <c r="O301" s="159">
        <f>ROUND(E301*N301,2)</f>
        <v>0</v>
      </c>
      <c r="P301" s="159">
        <v>0</v>
      </c>
      <c r="Q301" s="159">
        <f>ROUND(E301*P301,2)</f>
        <v>0</v>
      </c>
      <c r="R301" s="160" t="s">
        <v>235</v>
      </c>
      <c r="S301" s="160" t="s">
        <v>148</v>
      </c>
      <c r="T301" s="160" t="s">
        <v>148</v>
      </c>
      <c r="U301" s="160">
        <v>0</v>
      </c>
      <c r="V301" s="160">
        <f>ROUND(E301*U301,2)</f>
        <v>0</v>
      </c>
      <c r="W301" s="160"/>
      <c r="X301" s="160" t="s">
        <v>230</v>
      </c>
      <c r="Y301" s="160" t="s">
        <v>151</v>
      </c>
      <c r="Z301" s="150"/>
      <c r="AA301" s="150"/>
      <c r="AB301" s="150"/>
      <c r="AC301" s="150"/>
      <c r="AD301" s="150"/>
      <c r="AE301" s="150"/>
      <c r="AF301" s="150"/>
      <c r="AG301" s="150" t="s">
        <v>231</v>
      </c>
      <c r="AH301" s="150"/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</row>
    <row r="302" spans="1:60" outlineLevel="2" x14ac:dyDescent="0.2">
      <c r="A302" s="157"/>
      <c r="B302" s="158"/>
      <c r="C302" s="189" t="s">
        <v>1355</v>
      </c>
      <c r="D302" s="162"/>
      <c r="E302" s="163">
        <v>2</v>
      </c>
      <c r="F302" s="160"/>
      <c r="G302" s="160"/>
      <c r="H302" s="160"/>
      <c r="I302" s="160"/>
      <c r="J302" s="160"/>
      <c r="K302" s="160"/>
      <c r="L302" s="160"/>
      <c r="M302" s="160"/>
      <c r="N302" s="159"/>
      <c r="O302" s="159"/>
      <c r="P302" s="159"/>
      <c r="Q302" s="159"/>
      <c r="R302" s="160"/>
      <c r="S302" s="160"/>
      <c r="T302" s="160"/>
      <c r="U302" s="160"/>
      <c r="V302" s="160"/>
      <c r="W302" s="160"/>
      <c r="X302" s="160"/>
      <c r="Y302" s="160"/>
      <c r="Z302" s="150"/>
      <c r="AA302" s="150"/>
      <c r="AB302" s="150"/>
      <c r="AC302" s="150"/>
      <c r="AD302" s="150"/>
      <c r="AE302" s="150"/>
      <c r="AF302" s="150"/>
      <c r="AG302" s="150" t="s">
        <v>171</v>
      </c>
      <c r="AH302" s="150">
        <v>0</v>
      </c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</row>
    <row r="303" spans="1:60" ht="22.5" outlineLevel="1" x14ac:dyDescent="0.2">
      <c r="A303" s="173">
        <v>116</v>
      </c>
      <c r="B303" s="174" t="s">
        <v>620</v>
      </c>
      <c r="C303" s="188" t="s">
        <v>1356</v>
      </c>
      <c r="D303" s="175" t="s">
        <v>229</v>
      </c>
      <c r="E303" s="176">
        <v>9</v>
      </c>
      <c r="F303" s="177"/>
      <c r="G303" s="178">
        <f>ROUND(E303*F303,2)</f>
        <v>0</v>
      </c>
      <c r="H303" s="161"/>
      <c r="I303" s="160">
        <f>ROUND(E303*H303,2)</f>
        <v>0</v>
      </c>
      <c r="J303" s="161"/>
      <c r="K303" s="160">
        <f>ROUND(E303*J303,2)</f>
        <v>0</v>
      </c>
      <c r="L303" s="160">
        <v>21</v>
      </c>
      <c r="M303" s="160">
        <f>G303*(1+L303/100)</f>
        <v>0</v>
      </c>
      <c r="N303" s="159">
        <v>2.5999999999999998E-4</v>
      </c>
      <c r="O303" s="159">
        <f>ROUND(E303*N303,2)</f>
        <v>0</v>
      </c>
      <c r="P303" s="159">
        <v>0</v>
      </c>
      <c r="Q303" s="159">
        <f>ROUND(E303*P303,2)</f>
        <v>0</v>
      </c>
      <c r="R303" s="160" t="s">
        <v>235</v>
      </c>
      <c r="S303" s="160" t="s">
        <v>148</v>
      </c>
      <c r="T303" s="160" t="s">
        <v>148</v>
      </c>
      <c r="U303" s="160">
        <v>0</v>
      </c>
      <c r="V303" s="160">
        <f>ROUND(E303*U303,2)</f>
        <v>0</v>
      </c>
      <c r="W303" s="160"/>
      <c r="X303" s="160" t="s">
        <v>230</v>
      </c>
      <c r="Y303" s="160" t="s">
        <v>151</v>
      </c>
      <c r="Z303" s="150"/>
      <c r="AA303" s="150"/>
      <c r="AB303" s="150"/>
      <c r="AC303" s="150"/>
      <c r="AD303" s="150"/>
      <c r="AE303" s="150"/>
      <c r="AF303" s="150"/>
      <c r="AG303" s="150" t="s">
        <v>231</v>
      </c>
      <c r="AH303" s="150"/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</row>
    <row r="304" spans="1:60" outlineLevel="2" x14ac:dyDescent="0.2">
      <c r="A304" s="157"/>
      <c r="B304" s="158"/>
      <c r="C304" s="189" t="s">
        <v>1357</v>
      </c>
      <c r="D304" s="162"/>
      <c r="E304" s="163">
        <v>9</v>
      </c>
      <c r="F304" s="160"/>
      <c r="G304" s="160"/>
      <c r="H304" s="160"/>
      <c r="I304" s="160"/>
      <c r="J304" s="160"/>
      <c r="K304" s="160"/>
      <c r="L304" s="160"/>
      <c r="M304" s="160"/>
      <c r="N304" s="159"/>
      <c r="O304" s="159"/>
      <c r="P304" s="159"/>
      <c r="Q304" s="159"/>
      <c r="R304" s="160"/>
      <c r="S304" s="160"/>
      <c r="T304" s="160"/>
      <c r="U304" s="160"/>
      <c r="V304" s="160"/>
      <c r="W304" s="160"/>
      <c r="X304" s="160"/>
      <c r="Y304" s="160"/>
      <c r="Z304" s="150"/>
      <c r="AA304" s="150"/>
      <c r="AB304" s="150"/>
      <c r="AC304" s="150"/>
      <c r="AD304" s="150"/>
      <c r="AE304" s="150"/>
      <c r="AF304" s="150"/>
      <c r="AG304" s="150" t="s">
        <v>171</v>
      </c>
      <c r="AH304" s="150">
        <v>0</v>
      </c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</row>
    <row r="305" spans="1:60" ht="22.5" outlineLevel="1" x14ac:dyDescent="0.2">
      <c r="A305" s="173">
        <v>117</v>
      </c>
      <c r="B305" s="174" t="s">
        <v>1358</v>
      </c>
      <c r="C305" s="188" t="s">
        <v>1359</v>
      </c>
      <c r="D305" s="175" t="s">
        <v>229</v>
      </c>
      <c r="E305" s="176">
        <v>4</v>
      </c>
      <c r="F305" s="177"/>
      <c r="G305" s="178">
        <f>ROUND(E305*F305,2)</f>
        <v>0</v>
      </c>
      <c r="H305" s="161"/>
      <c r="I305" s="160">
        <f>ROUND(E305*H305,2)</f>
        <v>0</v>
      </c>
      <c r="J305" s="161"/>
      <c r="K305" s="160">
        <f>ROUND(E305*J305,2)</f>
        <v>0</v>
      </c>
      <c r="L305" s="160">
        <v>21</v>
      </c>
      <c r="M305" s="160">
        <f>G305*(1+L305/100)</f>
        <v>0</v>
      </c>
      <c r="N305" s="159">
        <v>6.0000000000000002E-5</v>
      </c>
      <c r="O305" s="159">
        <f>ROUND(E305*N305,2)</f>
        <v>0</v>
      </c>
      <c r="P305" s="159">
        <v>0</v>
      </c>
      <c r="Q305" s="159">
        <f>ROUND(E305*P305,2)</f>
        <v>0</v>
      </c>
      <c r="R305" s="160" t="s">
        <v>235</v>
      </c>
      <c r="S305" s="160" t="s">
        <v>148</v>
      </c>
      <c r="T305" s="160" t="s">
        <v>148</v>
      </c>
      <c r="U305" s="160">
        <v>0</v>
      </c>
      <c r="V305" s="160">
        <f>ROUND(E305*U305,2)</f>
        <v>0</v>
      </c>
      <c r="W305" s="160"/>
      <c r="X305" s="160" t="s">
        <v>230</v>
      </c>
      <c r="Y305" s="160" t="s">
        <v>151</v>
      </c>
      <c r="Z305" s="150"/>
      <c r="AA305" s="150"/>
      <c r="AB305" s="150"/>
      <c r="AC305" s="150"/>
      <c r="AD305" s="150"/>
      <c r="AE305" s="150"/>
      <c r="AF305" s="150"/>
      <c r="AG305" s="150" t="s">
        <v>231</v>
      </c>
      <c r="AH305" s="150"/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</row>
    <row r="306" spans="1:60" outlineLevel="2" x14ac:dyDescent="0.2">
      <c r="A306" s="157"/>
      <c r="B306" s="158"/>
      <c r="C306" s="189" t="s">
        <v>1360</v>
      </c>
      <c r="D306" s="162"/>
      <c r="E306" s="163">
        <v>4</v>
      </c>
      <c r="F306" s="160"/>
      <c r="G306" s="160"/>
      <c r="H306" s="160"/>
      <c r="I306" s="160"/>
      <c r="J306" s="160"/>
      <c r="K306" s="160"/>
      <c r="L306" s="160"/>
      <c r="M306" s="160"/>
      <c r="N306" s="159"/>
      <c r="O306" s="159"/>
      <c r="P306" s="159"/>
      <c r="Q306" s="159"/>
      <c r="R306" s="160"/>
      <c r="S306" s="160"/>
      <c r="T306" s="160"/>
      <c r="U306" s="160"/>
      <c r="V306" s="160"/>
      <c r="W306" s="160"/>
      <c r="X306" s="160"/>
      <c r="Y306" s="160"/>
      <c r="Z306" s="150"/>
      <c r="AA306" s="150"/>
      <c r="AB306" s="150"/>
      <c r="AC306" s="150"/>
      <c r="AD306" s="150"/>
      <c r="AE306" s="150"/>
      <c r="AF306" s="150"/>
      <c r="AG306" s="150" t="s">
        <v>171</v>
      </c>
      <c r="AH306" s="150">
        <v>0</v>
      </c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</row>
    <row r="307" spans="1:60" ht="22.5" outlineLevel="1" x14ac:dyDescent="0.2">
      <c r="A307" s="173">
        <v>118</v>
      </c>
      <c r="B307" s="174" t="s">
        <v>1361</v>
      </c>
      <c r="C307" s="188" t="s">
        <v>1362</v>
      </c>
      <c r="D307" s="175" t="s">
        <v>229</v>
      </c>
      <c r="E307" s="176">
        <v>3</v>
      </c>
      <c r="F307" s="177"/>
      <c r="G307" s="178">
        <f>ROUND(E307*F307,2)</f>
        <v>0</v>
      </c>
      <c r="H307" s="161"/>
      <c r="I307" s="160">
        <f>ROUND(E307*H307,2)</f>
        <v>0</v>
      </c>
      <c r="J307" s="161"/>
      <c r="K307" s="160">
        <f>ROUND(E307*J307,2)</f>
        <v>0</v>
      </c>
      <c r="L307" s="160">
        <v>21</v>
      </c>
      <c r="M307" s="160">
        <f>G307*(1+L307/100)</f>
        <v>0</v>
      </c>
      <c r="N307" s="159">
        <v>2.97E-3</v>
      </c>
      <c r="O307" s="159">
        <f>ROUND(E307*N307,2)</f>
        <v>0.01</v>
      </c>
      <c r="P307" s="159">
        <v>0</v>
      </c>
      <c r="Q307" s="159">
        <f>ROUND(E307*P307,2)</f>
        <v>0</v>
      </c>
      <c r="R307" s="160"/>
      <c r="S307" s="160" t="s">
        <v>155</v>
      </c>
      <c r="T307" s="160" t="s">
        <v>149</v>
      </c>
      <c r="U307" s="160">
        <v>0.43</v>
      </c>
      <c r="V307" s="160">
        <f>ROUND(E307*U307,2)</f>
        <v>1.29</v>
      </c>
      <c r="W307" s="160"/>
      <c r="X307" s="160" t="s">
        <v>230</v>
      </c>
      <c r="Y307" s="160" t="s">
        <v>151</v>
      </c>
      <c r="Z307" s="150"/>
      <c r="AA307" s="150"/>
      <c r="AB307" s="150"/>
      <c r="AC307" s="150"/>
      <c r="AD307" s="150"/>
      <c r="AE307" s="150"/>
      <c r="AF307" s="150"/>
      <c r="AG307" s="150" t="s">
        <v>231</v>
      </c>
      <c r="AH307" s="150"/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</row>
    <row r="308" spans="1:60" outlineLevel="2" x14ac:dyDescent="0.2">
      <c r="A308" s="157"/>
      <c r="B308" s="158"/>
      <c r="C308" s="189" t="s">
        <v>1363</v>
      </c>
      <c r="D308" s="162"/>
      <c r="E308" s="163">
        <v>3</v>
      </c>
      <c r="F308" s="160"/>
      <c r="G308" s="160"/>
      <c r="H308" s="160"/>
      <c r="I308" s="160"/>
      <c r="J308" s="160"/>
      <c r="K308" s="160"/>
      <c r="L308" s="160"/>
      <c r="M308" s="160"/>
      <c r="N308" s="159"/>
      <c r="O308" s="159"/>
      <c r="P308" s="159"/>
      <c r="Q308" s="159"/>
      <c r="R308" s="160"/>
      <c r="S308" s="160"/>
      <c r="T308" s="160"/>
      <c r="U308" s="160"/>
      <c r="V308" s="160"/>
      <c r="W308" s="160"/>
      <c r="X308" s="160"/>
      <c r="Y308" s="160"/>
      <c r="Z308" s="150"/>
      <c r="AA308" s="150"/>
      <c r="AB308" s="150"/>
      <c r="AC308" s="150"/>
      <c r="AD308" s="150"/>
      <c r="AE308" s="150"/>
      <c r="AF308" s="150"/>
      <c r="AG308" s="150" t="s">
        <v>171</v>
      </c>
      <c r="AH308" s="150">
        <v>0</v>
      </c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</row>
    <row r="309" spans="1:60" outlineLevel="1" x14ac:dyDescent="0.2">
      <c r="A309" s="173">
        <v>119</v>
      </c>
      <c r="B309" s="174" t="s">
        <v>1364</v>
      </c>
      <c r="C309" s="188" t="s">
        <v>1365</v>
      </c>
      <c r="D309" s="175" t="s">
        <v>229</v>
      </c>
      <c r="E309" s="176">
        <v>3</v>
      </c>
      <c r="F309" s="177"/>
      <c r="G309" s="178">
        <f>ROUND(E309*F309,2)</f>
        <v>0</v>
      </c>
      <c r="H309" s="161"/>
      <c r="I309" s="160">
        <f>ROUND(E309*H309,2)</f>
        <v>0</v>
      </c>
      <c r="J309" s="161"/>
      <c r="K309" s="160">
        <f>ROUND(E309*J309,2)</f>
        <v>0</v>
      </c>
      <c r="L309" s="160">
        <v>21</v>
      </c>
      <c r="M309" s="160">
        <f>G309*(1+L309/100)</f>
        <v>0</v>
      </c>
      <c r="N309" s="159">
        <v>2.0000000000000001E-4</v>
      </c>
      <c r="O309" s="159">
        <f>ROUND(E309*N309,2)</f>
        <v>0</v>
      </c>
      <c r="P309" s="159">
        <v>0</v>
      </c>
      <c r="Q309" s="159">
        <f>ROUND(E309*P309,2)</f>
        <v>0</v>
      </c>
      <c r="R309" s="160"/>
      <c r="S309" s="160" t="s">
        <v>155</v>
      </c>
      <c r="T309" s="160" t="s">
        <v>149</v>
      </c>
      <c r="U309" s="160">
        <v>0</v>
      </c>
      <c r="V309" s="160">
        <f>ROUND(E309*U309,2)</f>
        <v>0</v>
      </c>
      <c r="W309" s="160"/>
      <c r="X309" s="160" t="s">
        <v>230</v>
      </c>
      <c r="Y309" s="160" t="s">
        <v>151</v>
      </c>
      <c r="Z309" s="150"/>
      <c r="AA309" s="150"/>
      <c r="AB309" s="150"/>
      <c r="AC309" s="150"/>
      <c r="AD309" s="150"/>
      <c r="AE309" s="150"/>
      <c r="AF309" s="150"/>
      <c r="AG309" s="150" t="s">
        <v>231</v>
      </c>
      <c r="AH309" s="150"/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</row>
    <row r="310" spans="1:60" outlineLevel="2" x14ac:dyDescent="0.2">
      <c r="A310" s="157"/>
      <c r="B310" s="158"/>
      <c r="C310" s="189" t="s">
        <v>1366</v>
      </c>
      <c r="D310" s="162"/>
      <c r="E310" s="163">
        <v>3</v>
      </c>
      <c r="F310" s="160"/>
      <c r="G310" s="160"/>
      <c r="H310" s="160"/>
      <c r="I310" s="160"/>
      <c r="J310" s="160"/>
      <c r="K310" s="160"/>
      <c r="L310" s="160"/>
      <c r="M310" s="160"/>
      <c r="N310" s="159"/>
      <c r="O310" s="159"/>
      <c r="P310" s="159"/>
      <c r="Q310" s="159"/>
      <c r="R310" s="160"/>
      <c r="S310" s="160"/>
      <c r="T310" s="160"/>
      <c r="U310" s="160"/>
      <c r="V310" s="160"/>
      <c r="W310" s="160"/>
      <c r="X310" s="160"/>
      <c r="Y310" s="160"/>
      <c r="Z310" s="150"/>
      <c r="AA310" s="150"/>
      <c r="AB310" s="150"/>
      <c r="AC310" s="150"/>
      <c r="AD310" s="150"/>
      <c r="AE310" s="150"/>
      <c r="AF310" s="150"/>
      <c r="AG310" s="150" t="s">
        <v>171</v>
      </c>
      <c r="AH310" s="150">
        <v>0</v>
      </c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</row>
    <row r="311" spans="1:60" outlineLevel="1" x14ac:dyDescent="0.2">
      <c r="A311" s="173">
        <v>120</v>
      </c>
      <c r="B311" s="174" t="s">
        <v>1367</v>
      </c>
      <c r="C311" s="188" t="s">
        <v>1368</v>
      </c>
      <c r="D311" s="175" t="s">
        <v>229</v>
      </c>
      <c r="E311" s="176">
        <v>12</v>
      </c>
      <c r="F311" s="177"/>
      <c r="G311" s="178">
        <f>ROUND(E311*F311,2)</f>
        <v>0</v>
      </c>
      <c r="H311" s="161"/>
      <c r="I311" s="160">
        <f>ROUND(E311*H311,2)</f>
        <v>0</v>
      </c>
      <c r="J311" s="161"/>
      <c r="K311" s="160">
        <f>ROUND(E311*J311,2)</f>
        <v>0</v>
      </c>
      <c r="L311" s="160">
        <v>21</v>
      </c>
      <c r="M311" s="160">
        <f>G311*(1+L311/100)</f>
        <v>0</v>
      </c>
      <c r="N311" s="159">
        <v>2.4000000000000001E-4</v>
      </c>
      <c r="O311" s="159">
        <f>ROUND(E311*N311,2)</f>
        <v>0</v>
      </c>
      <c r="P311" s="159">
        <v>0</v>
      </c>
      <c r="Q311" s="159">
        <f>ROUND(E311*P311,2)</f>
        <v>0</v>
      </c>
      <c r="R311" s="160"/>
      <c r="S311" s="160" t="s">
        <v>148</v>
      </c>
      <c r="T311" s="160" t="s">
        <v>148</v>
      </c>
      <c r="U311" s="160">
        <v>0.16600000000000001</v>
      </c>
      <c r="V311" s="160">
        <f>ROUND(E311*U311,2)</f>
        <v>1.99</v>
      </c>
      <c r="W311" s="160"/>
      <c r="X311" s="160" t="s">
        <v>209</v>
      </c>
      <c r="Y311" s="160" t="s">
        <v>151</v>
      </c>
      <c r="Z311" s="150"/>
      <c r="AA311" s="150"/>
      <c r="AB311" s="150"/>
      <c r="AC311" s="150"/>
      <c r="AD311" s="150"/>
      <c r="AE311" s="150"/>
      <c r="AF311" s="150"/>
      <c r="AG311" s="150" t="s">
        <v>292</v>
      </c>
      <c r="AH311" s="150"/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</row>
    <row r="312" spans="1:60" outlineLevel="2" x14ac:dyDescent="0.2">
      <c r="A312" s="157"/>
      <c r="B312" s="158"/>
      <c r="C312" s="189" t="s">
        <v>1369</v>
      </c>
      <c r="D312" s="162"/>
      <c r="E312" s="163">
        <v>9</v>
      </c>
      <c r="F312" s="160"/>
      <c r="G312" s="160"/>
      <c r="H312" s="160"/>
      <c r="I312" s="160"/>
      <c r="J312" s="160"/>
      <c r="K312" s="160"/>
      <c r="L312" s="160"/>
      <c r="M312" s="160"/>
      <c r="N312" s="159"/>
      <c r="O312" s="159"/>
      <c r="P312" s="159"/>
      <c r="Q312" s="159"/>
      <c r="R312" s="160"/>
      <c r="S312" s="160"/>
      <c r="T312" s="160"/>
      <c r="U312" s="160"/>
      <c r="V312" s="160"/>
      <c r="W312" s="160"/>
      <c r="X312" s="160"/>
      <c r="Y312" s="160"/>
      <c r="Z312" s="150"/>
      <c r="AA312" s="150"/>
      <c r="AB312" s="150"/>
      <c r="AC312" s="150"/>
      <c r="AD312" s="150"/>
      <c r="AE312" s="150"/>
      <c r="AF312" s="150"/>
      <c r="AG312" s="150" t="s">
        <v>171</v>
      </c>
      <c r="AH312" s="150">
        <v>0</v>
      </c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</row>
    <row r="313" spans="1:60" outlineLevel="3" x14ac:dyDescent="0.2">
      <c r="A313" s="157"/>
      <c r="B313" s="158"/>
      <c r="C313" s="189" t="s">
        <v>1370</v>
      </c>
      <c r="D313" s="162"/>
      <c r="E313" s="163">
        <v>3</v>
      </c>
      <c r="F313" s="160"/>
      <c r="G313" s="160"/>
      <c r="H313" s="160"/>
      <c r="I313" s="160"/>
      <c r="J313" s="160"/>
      <c r="K313" s="160"/>
      <c r="L313" s="160"/>
      <c r="M313" s="160"/>
      <c r="N313" s="159"/>
      <c r="O313" s="159"/>
      <c r="P313" s="159"/>
      <c r="Q313" s="159"/>
      <c r="R313" s="160"/>
      <c r="S313" s="160"/>
      <c r="T313" s="160"/>
      <c r="U313" s="160"/>
      <c r="V313" s="160"/>
      <c r="W313" s="160"/>
      <c r="X313" s="160"/>
      <c r="Y313" s="160"/>
      <c r="Z313" s="150"/>
      <c r="AA313" s="150"/>
      <c r="AB313" s="150"/>
      <c r="AC313" s="150"/>
      <c r="AD313" s="150"/>
      <c r="AE313" s="150"/>
      <c r="AF313" s="150"/>
      <c r="AG313" s="150" t="s">
        <v>171</v>
      </c>
      <c r="AH313" s="150">
        <v>0</v>
      </c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</row>
    <row r="314" spans="1:60" outlineLevel="1" x14ac:dyDescent="0.2">
      <c r="A314" s="173">
        <v>121</v>
      </c>
      <c r="B314" s="174" t="s">
        <v>1371</v>
      </c>
      <c r="C314" s="188" t="s">
        <v>1372</v>
      </c>
      <c r="D314" s="175" t="s">
        <v>229</v>
      </c>
      <c r="E314" s="176">
        <v>2</v>
      </c>
      <c r="F314" s="177"/>
      <c r="G314" s="178">
        <f>ROUND(E314*F314,2)</f>
        <v>0</v>
      </c>
      <c r="H314" s="161"/>
      <c r="I314" s="160">
        <f>ROUND(E314*H314,2)</f>
        <v>0</v>
      </c>
      <c r="J314" s="161"/>
      <c r="K314" s="160">
        <f>ROUND(E314*J314,2)</f>
        <v>0</v>
      </c>
      <c r="L314" s="160">
        <v>21</v>
      </c>
      <c r="M314" s="160">
        <f>G314*(1+L314/100)</f>
        <v>0</v>
      </c>
      <c r="N314" s="159">
        <v>3.8000000000000002E-4</v>
      </c>
      <c r="O314" s="159">
        <f>ROUND(E314*N314,2)</f>
        <v>0</v>
      </c>
      <c r="P314" s="159">
        <v>0</v>
      </c>
      <c r="Q314" s="159">
        <f>ROUND(E314*P314,2)</f>
        <v>0</v>
      </c>
      <c r="R314" s="160"/>
      <c r="S314" s="160" t="s">
        <v>148</v>
      </c>
      <c r="T314" s="160" t="s">
        <v>148</v>
      </c>
      <c r="U314" s="160">
        <v>0.20599999999999999</v>
      </c>
      <c r="V314" s="160">
        <f>ROUND(E314*U314,2)</f>
        <v>0.41</v>
      </c>
      <c r="W314" s="160"/>
      <c r="X314" s="160" t="s">
        <v>209</v>
      </c>
      <c r="Y314" s="160" t="s">
        <v>151</v>
      </c>
      <c r="Z314" s="150"/>
      <c r="AA314" s="150"/>
      <c r="AB314" s="150"/>
      <c r="AC314" s="150"/>
      <c r="AD314" s="150"/>
      <c r="AE314" s="150"/>
      <c r="AF314" s="150"/>
      <c r="AG314" s="150" t="s">
        <v>292</v>
      </c>
      <c r="AH314" s="150"/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</row>
    <row r="315" spans="1:60" outlineLevel="2" x14ac:dyDescent="0.2">
      <c r="A315" s="157"/>
      <c r="B315" s="158"/>
      <c r="C315" s="189" t="s">
        <v>1373</v>
      </c>
      <c r="D315" s="162"/>
      <c r="E315" s="163">
        <v>2</v>
      </c>
      <c r="F315" s="160"/>
      <c r="G315" s="160"/>
      <c r="H315" s="160"/>
      <c r="I315" s="160"/>
      <c r="J315" s="160"/>
      <c r="K315" s="160"/>
      <c r="L315" s="160"/>
      <c r="M315" s="160"/>
      <c r="N315" s="159"/>
      <c r="O315" s="159"/>
      <c r="P315" s="159"/>
      <c r="Q315" s="159"/>
      <c r="R315" s="160"/>
      <c r="S315" s="160"/>
      <c r="T315" s="160"/>
      <c r="U315" s="160"/>
      <c r="V315" s="160"/>
      <c r="W315" s="160"/>
      <c r="X315" s="160"/>
      <c r="Y315" s="160"/>
      <c r="Z315" s="150"/>
      <c r="AA315" s="150"/>
      <c r="AB315" s="150"/>
      <c r="AC315" s="150"/>
      <c r="AD315" s="150"/>
      <c r="AE315" s="150"/>
      <c r="AF315" s="150"/>
      <c r="AG315" s="150" t="s">
        <v>171</v>
      </c>
      <c r="AH315" s="150">
        <v>0</v>
      </c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</row>
    <row r="316" spans="1:60" outlineLevel="1" x14ac:dyDescent="0.2">
      <c r="A316" s="173">
        <v>122</v>
      </c>
      <c r="B316" s="174" t="s">
        <v>1374</v>
      </c>
      <c r="C316" s="188" t="s">
        <v>1375</v>
      </c>
      <c r="D316" s="175" t="s">
        <v>229</v>
      </c>
      <c r="E316" s="176">
        <v>3</v>
      </c>
      <c r="F316" s="177"/>
      <c r="G316" s="178">
        <f>ROUND(E316*F316,2)</f>
        <v>0</v>
      </c>
      <c r="H316" s="161"/>
      <c r="I316" s="160">
        <f>ROUND(E316*H316,2)</f>
        <v>0</v>
      </c>
      <c r="J316" s="161"/>
      <c r="K316" s="160">
        <f>ROUND(E316*J316,2)</f>
        <v>0</v>
      </c>
      <c r="L316" s="160">
        <v>21</v>
      </c>
      <c r="M316" s="160">
        <f>G316*(1+L316/100)</f>
        <v>0</v>
      </c>
      <c r="N316" s="159">
        <v>1.2999999999999999E-3</v>
      </c>
      <c r="O316" s="159">
        <f>ROUND(E316*N316,2)</f>
        <v>0</v>
      </c>
      <c r="P316" s="159">
        <v>0</v>
      </c>
      <c r="Q316" s="159">
        <f>ROUND(E316*P316,2)</f>
        <v>0</v>
      </c>
      <c r="R316" s="160"/>
      <c r="S316" s="160" t="s">
        <v>148</v>
      </c>
      <c r="T316" s="160" t="s">
        <v>148</v>
      </c>
      <c r="U316" s="160">
        <v>0.35099999999999998</v>
      </c>
      <c r="V316" s="160">
        <f>ROUND(E316*U316,2)</f>
        <v>1.05</v>
      </c>
      <c r="W316" s="160"/>
      <c r="X316" s="160" t="s">
        <v>209</v>
      </c>
      <c r="Y316" s="160" t="s">
        <v>151</v>
      </c>
      <c r="Z316" s="150"/>
      <c r="AA316" s="150"/>
      <c r="AB316" s="150"/>
      <c r="AC316" s="150"/>
      <c r="AD316" s="150"/>
      <c r="AE316" s="150"/>
      <c r="AF316" s="150"/>
      <c r="AG316" s="150" t="s">
        <v>292</v>
      </c>
      <c r="AH316" s="150"/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</row>
    <row r="317" spans="1:60" ht="22.5" outlineLevel="2" x14ac:dyDescent="0.2">
      <c r="A317" s="157"/>
      <c r="B317" s="158"/>
      <c r="C317" s="189" t="s">
        <v>1376</v>
      </c>
      <c r="D317" s="162"/>
      <c r="E317" s="163">
        <v>3</v>
      </c>
      <c r="F317" s="160"/>
      <c r="G317" s="160"/>
      <c r="H317" s="160"/>
      <c r="I317" s="160"/>
      <c r="J317" s="160"/>
      <c r="K317" s="160"/>
      <c r="L317" s="160"/>
      <c r="M317" s="160"/>
      <c r="N317" s="159"/>
      <c r="O317" s="159"/>
      <c r="P317" s="159"/>
      <c r="Q317" s="159"/>
      <c r="R317" s="160"/>
      <c r="S317" s="160"/>
      <c r="T317" s="160"/>
      <c r="U317" s="160"/>
      <c r="V317" s="160"/>
      <c r="W317" s="160"/>
      <c r="X317" s="160"/>
      <c r="Y317" s="160"/>
      <c r="Z317" s="150"/>
      <c r="AA317" s="150"/>
      <c r="AB317" s="150"/>
      <c r="AC317" s="150"/>
      <c r="AD317" s="150"/>
      <c r="AE317" s="150"/>
      <c r="AF317" s="150"/>
      <c r="AG317" s="150" t="s">
        <v>171</v>
      </c>
      <c r="AH317" s="150">
        <v>0</v>
      </c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</row>
    <row r="318" spans="1:60" ht="22.5" outlineLevel="1" x14ac:dyDescent="0.2">
      <c r="A318" s="173">
        <v>123</v>
      </c>
      <c r="B318" s="174" t="s">
        <v>1377</v>
      </c>
      <c r="C318" s="188" t="s">
        <v>1378</v>
      </c>
      <c r="D318" s="175" t="s">
        <v>229</v>
      </c>
      <c r="E318" s="176">
        <v>3</v>
      </c>
      <c r="F318" s="177"/>
      <c r="G318" s="178">
        <f>ROUND(E318*F318,2)</f>
        <v>0</v>
      </c>
      <c r="H318" s="161"/>
      <c r="I318" s="160">
        <f>ROUND(E318*H318,2)</f>
        <v>0</v>
      </c>
      <c r="J318" s="161"/>
      <c r="K318" s="160">
        <f>ROUND(E318*J318,2)</f>
        <v>0</v>
      </c>
      <c r="L318" s="160">
        <v>21</v>
      </c>
      <c r="M318" s="160">
        <f>G318*(1+L318/100)</f>
        <v>0</v>
      </c>
      <c r="N318" s="159">
        <v>7.2999999999999996E-4</v>
      </c>
      <c r="O318" s="159">
        <f>ROUND(E318*N318,2)</f>
        <v>0</v>
      </c>
      <c r="P318" s="159">
        <v>0</v>
      </c>
      <c r="Q318" s="159">
        <f>ROUND(E318*P318,2)</f>
        <v>0</v>
      </c>
      <c r="R318" s="160" t="s">
        <v>235</v>
      </c>
      <c r="S318" s="160" t="s">
        <v>148</v>
      </c>
      <c r="T318" s="160" t="s">
        <v>148</v>
      </c>
      <c r="U318" s="160">
        <v>0</v>
      </c>
      <c r="V318" s="160">
        <f>ROUND(E318*U318,2)</f>
        <v>0</v>
      </c>
      <c r="W318" s="160"/>
      <c r="X318" s="160" t="s">
        <v>230</v>
      </c>
      <c r="Y318" s="160" t="s">
        <v>151</v>
      </c>
      <c r="Z318" s="150"/>
      <c r="AA318" s="150"/>
      <c r="AB318" s="150"/>
      <c r="AC318" s="150"/>
      <c r="AD318" s="150"/>
      <c r="AE318" s="150"/>
      <c r="AF318" s="150"/>
      <c r="AG318" s="150" t="s">
        <v>231</v>
      </c>
      <c r="AH318" s="150"/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</row>
    <row r="319" spans="1:60" outlineLevel="2" x14ac:dyDescent="0.2">
      <c r="A319" s="157"/>
      <c r="B319" s="158"/>
      <c r="C319" s="189" t="s">
        <v>1379</v>
      </c>
      <c r="D319" s="162"/>
      <c r="E319" s="163">
        <v>3</v>
      </c>
      <c r="F319" s="160"/>
      <c r="G319" s="160"/>
      <c r="H319" s="160"/>
      <c r="I319" s="160"/>
      <c r="J319" s="160"/>
      <c r="K319" s="160"/>
      <c r="L319" s="160"/>
      <c r="M319" s="160"/>
      <c r="N319" s="159"/>
      <c r="O319" s="159"/>
      <c r="P319" s="159"/>
      <c r="Q319" s="159"/>
      <c r="R319" s="160"/>
      <c r="S319" s="160"/>
      <c r="T319" s="160"/>
      <c r="U319" s="160"/>
      <c r="V319" s="160"/>
      <c r="W319" s="160"/>
      <c r="X319" s="160"/>
      <c r="Y319" s="160"/>
      <c r="Z319" s="150"/>
      <c r="AA319" s="150"/>
      <c r="AB319" s="150"/>
      <c r="AC319" s="150"/>
      <c r="AD319" s="150"/>
      <c r="AE319" s="150"/>
      <c r="AF319" s="150"/>
      <c r="AG319" s="150" t="s">
        <v>171</v>
      </c>
      <c r="AH319" s="150">
        <v>0</v>
      </c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</row>
    <row r="320" spans="1:60" ht="22.5" outlineLevel="1" x14ac:dyDescent="0.2">
      <c r="A320" s="173">
        <v>124</v>
      </c>
      <c r="B320" s="174" t="s">
        <v>1380</v>
      </c>
      <c r="C320" s="188" t="s">
        <v>1381</v>
      </c>
      <c r="D320" s="175" t="s">
        <v>229</v>
      </c>
      <c r="E320" s="176">
        <v>3</v>
      </c>
      <c r="F320" s="177"/>
      <c r="G320" s="178">
        <f>ROUND(E320*F320,2)</f>
        <v>0</v>
      </c>
      <c r="H320" s="161"/>
      <c r="I320" s="160">
        <f>ROUND(E320*H320,2)</f>
        <v>0</v>
      </c>
      <c r="J320" s="161"/>
      <c r="K320" s="160">
        <f>ROUND(E320*J320,2)</f>
        <v>0</v>
      </c>
      <c r="L320" s="160">
        <v>21</v>
      </c>
      <c r="M320" s="160">
        <f>G320*(1+L320/100)</f>
        <v>0</v>
      </c>
      <c r="N320" s="159">
        <v>4.0999999999999999E-4</v>
      </c>
      <c r="O320" s="159">
        <f>ROUND(E320*N320,2)</f>
        <v>0</v>
      </c>
      <c r="P320" s="159">
        <v>0</v>
      </c>
      <c r="Q320" s="159">
        <f>ROUND(E320*P320,2)</f>
        <v>0</v>
      </c>
      <c r="R320" s="160" t="s">
        <v>235</v>
      </c>
      <c r="S320" s="160" t="s">
        <v>148</v>
      </c>
      <c r="T320" s="160" t="s">
        <v>148</v>
      </c>
      <c r="U320" s="160">
        <v>0</v>
      </c>
      <c r="V320" s="160">
        <f>ROUND(E320*U320,2)</f>
        <v>0</v>
      </c>
      <c r="W320" s="160"/>
      <c r="X320" s="160" t="s">
        <v>230</v>
      </c>
      <c r="Y320" s="160" t="s">
        <v>151</v>
      </c>
      <c r="Z320" s="150"/>
      <c r="AA320" s="150"/>
      <c r="AB320" s="150"/>
      <c r="AC320" s="150"/>
      <c r="AD320" s="150"/>
      <c r="AE320" s="150"/>
      <c r="AF320" s="150"/>
      <c r="AG320" s="150" t="s">
        <v>231</v>
      </c>
      <c r="AH320" s="150"/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</row>
    <row r="321" spans="1:60" outlineLevel="2" x14ac:dyDescent="0.2">
      <c r="A321" s="157"/>
      <c r="B321" s="158"/>
      <c r="C321" s="189" t="s">
        <v>1379</v>
      </c>
      <c r="D321" s="162"/>
      <c r="E321" s="163">
        <v>3</v>
      </c>
      <c r="F321" s="160"/>
      <c r="G321" s="160"/>
      <c r="H321" s="160"/>
      <c r="I321" s="160"/>
      <c r="J321" s="160"/>
      <c r="K321" s="160"/>
      <c r="L321" s="160"/>
      <c r="M321" s="160"/>
      <c r="N321" s="159"/>
      <c r="O321" s="159"/>
      <c r="P321" s="159"/>
      <c r="Q321" s="159"/>
      <c r="R321" s="160"/>
      <c r="S321" s="160"/>
      <c r="T321" s="160"/>
      <c r="U321" s="160"/>
      <c r="V321" s="160"/>
      <c r="W321" s="160"/>
      <c r="X321" s="160"/>
      <c r="Y321" s="160"/>
      <c r="Z321" s="150"/>
      <c r="AA321" s="150"/>
      <c r="AB321" s="150"/>
      <c r="AC321" s="150"/>
      <c r="AD321" s="150"/>
      <c r="AE321" s="150"/>
      <c r="AF321" s="150"/>
      <c r="AG321" s="150" t="s">
        <v>171</v>
      </c>
      <c r="AH321" s="150">
        <v>0</v>
      </c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</row>
    <row r="322" spans="1:60" ht="22.5" outlineLevel="1" x14ac:dyDescent="0.2">
      <c r="A322" s="173">
        <v>125</v>
      </c>
      <c r="B322" s="174" t="s">
        <v>1382</v>
      </c>
      <c r="C322" s="188" t="s">
        <v>1383</v>
      </c>
      <c r="D322" s="175" t="s">
        <v>229</v>
      </c>
      <c r="E322" s="176">
        <v>3</v>
      </c>
      <c r="F322" s="177"/>
      <c r="G322" s="178">
        <f>ROUND(E322*F322,2)</f>
        <v>0</v>
      </c>
      <c r="H322" s="161"/>
      <c r="I322" s="160">
        <f>ROUND(E322*H322,2)</f>
        <v>0</v>
      </c>
      <c r="J322" s="161"/>
      <c r="K322" s="160">
        <f>ROUND(E322*J322,2)</f>
        <v>0</v>
      </c>
      <c r="L322" s="160">
        <v>21</v>
      </c>
      <c r="M322" s="160">
        <f>G322*(1+L322/100)</f>
        <v>0</v>
      </c>
      <c r="N322" s="159">
        <v>1.9000000000000001E-4</v>
      </c>
      <c r="O322" s="159">
        <f>ROUND(E322*N322,2)</f>
        <v>0</v>
      </c>
      <c r="P322" s="159">
        <v>0</v>
      </c>
      <c r="Q322" s="159">
        <f>ROUND(E322*P322,2)</f>
        <v>0</v>
      </c>
      <c r="R322" s="160" t="s">
        <v>235</v>
      </c>
      <c r="S322" s="160" t="s">
        <v>148</v>
      </c>
      <c r="T322" s="160" t="s">
        <v>148</v>
      </c>
      <c r="U322" s="160">
        <v>0</v>
      </c>
      <c r="V322" s="160">
        <f>ROUND(E322*U322,2)</f>
        <v>0</v>
      </c>
      <c r="W322" s="160"/>
      <c r="X322" s="160" t="s">
        <v>230</v>
      </c>
      <c r="Y322" s="160" t="s">
        <v>151</v>
      </c>
      <c r="Z322" s="150"/>
      <c r="AA322" s="150"/>
      <c r="AB322" s="150"/>
      <c r="AC322" s="150"/>
      <c r="AD322" s="150"/>
      <c r="AE322" s="150"/>
      <c r="AF322" s="150"/>
      <c r="AG322" s="150" t="s">
        <v>231</v>
      </c>
      <c r="AH322" s="150"/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</row>
    <row r="323" spans="1:60" outlineLevel="2" x14ac:dyDescent="0.2">
      <c r="A323" s="157"/>
      <c r="B323" s="158"/>
      <c r="C323" s="189" t="s">
        <v>1379</v>
      </c>
      <c r="D323" s="162"/>
      <c r="E323" s="163">
        <v>3</v>
      </c>
      <c r="F323" s="160"/>
      <c r="G323" s="160"/>
      <c r="H323" s="160"/>
      <c r="I323" s="160"/>
      <c r="J323" s="160"/>
      <c r="K323" s="160"/>
      <c r="L323" s="160"/>
      <c r="M323" s="160"/>
      <c r="N323" s="159"/>
      <c r="O323" s="159"/>
      <c r="P323" s="159"/>
      <c r="Q323" s="159"/>
      <c r="R323" s="160"/>
      <c r="S323" s="160"/>
      <c r="T323" s="160"/>
      <c r="U323" s="160"/>
      <c r="V323" s="160"/>
      <c r="W323" s="160"/>
      <c r="X323" s="160"/>
      <c r="Y323" s="160"/>
      <c r="Z323" s="150"/>
      <c r="AA323" s="150"/>
      <c r="AB323" s="150"/>
      <c r="AC323" s="150"/>
      <c r="AD323" s="150"/>
      <c r="AE323" s="150"/>
      <c r="AF323" s="150"/>
      <c r="AG323" s="150" t="s">
        <v>171</v>
      </c>
      <c r="AH323" s="150">
        <v>0</v>
      </c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</row>
    <row r="324" spans="1:60" ht="33.75" outlineLevel="1" x14ac:dyDescent="0.2">
      <c r="A324" s="173">
        <v>126</v>
      </c>
      <c r="B324" s="174" t="s">
        <v>1384</v>
      </c>
      <c r="C324" s="188" t="s">
        <v>1385</v>
      </c>
      <c r="D324" s="175" t="s">
        <v>298</v>
      </c>
      <c r="E324" s="176">
        <v>1</v>
      </c>
      <c r="F324" s="177"/>
      <c r="G324" s="178">
        <f>ROUND(E324*F324,2)</f>
        <v>0</v>
      </c>
      <c r="H324" s="161"/>
      <c r="I324" s="160">
        <f>ROUND(E324*H324,2)</f>
        <v>0</v>
      </c>
      <c r="J324" s="161"/>
      <c r="K324" s="160">
        <f>ROUND(E324*J324,2)</f>
        <v>0</v>
      </c>
      <c r="L324" s="160">
        <v>21</v>
      </c>
      <c r="M324" s="160">
        <f>G324*(1+L324/100)</f>
        <v>0</v>
      </c>
      <c r="N324" s="159">
        <v>2.8250000000000001E-2</v>
      </c>
      <c r="O324" s="159">
        <f>ROUND(E324*N324,2)</f>
        <v>0.03</v>
      </c>
      <c r="P324" s="159">
        <v>0</v>
      </c>
      <c r="Q324" s="159">
        <f>ROUND(E324*P324,2)</f>
        <v>0</v>
      </c>
      <c r="R324" s="160"/>
      <c r="S324" s="160" t="s">
        <v>155</v>
      </c>
      <c r="T324" s="160" t="s">
        <v>149</v>
      </c>
      <c r="U324" s="160">
        <v>0.9</v>
      </c>
      <c r="V324" s="160">
        <f>ROUND(E324*U324,2)</f>
        <v>0.9</v>
      </c>
      <c r="W324" s="160"/>
      <c r="X324" s="160" t="s">
        <v>209</v>
      </c>
      <c r="Y324" s="160" t="s">
        <v>151</v>
      </c>
      <c r="Z324" s="150"/>
      <c r="AA324" s="150"/>
      <c r="AB324" s="150"/>
      <c r="AC324" s="150"/>
      <c r="AD324" s="150"/>
      <c r="AE324" s="150"/>
      <c r="AF324" s="150"/>
      <c r="AG324" s="150" t="s">
        <v>292</v>
      </c>
      <c r="AH324" s="150"/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</row>
    <row r="325" spans="1:60" ht="22.5" outlineLevel="2" x14ac:dyDescent="0.2">
      <c r="A325" s="157"/>
      <c r="B325" s="158"/>
      <c r="C325" s="189" t="s">
        <v>1386</v>
      </c>
      <c r="D325" s="162"/>
      <c r="E325" s="163">
        <v>1</v>
      </c>
      <c r="F325" s="160"/>
      <c r="G325" s="160"/>
      <c r="H325" s="160"/>
      <c r="I325" s="160"/>
      <c r="J325" s="160"/>
      <c r="K325" s="160"/>
      <c r="L325" s="160"/>
      <c r="M325" s="160"/>
      <c r="N325" s="159"/>
      <c r="O325" s="159"/>
      <c r="P325" s="159"/>
      <c r="Q325" s="159"/>
      <c r="R325" s="160"/>
      <c r="S325" s="160"/>
      <c r="T325" s="160"/>
      <c r="U325" s="160"/>
      <c r="V325" s="160"/>
      <c r="W325" s="160"/>
      <c r="X325" s="160"/>
      <c r="Y325" s="160"/>
      <c r="Z325" s="150"/>
      <c r="AA325" s="150"/>
      <c r="AB325" s="150"/>
      <c r="AC325" s="150"/>
      <c r="AD325" s="150"/>
      <c r="AE325" s="150"/>
      <c r="AF325" s="150"/>
      <c r="AG325" s="150" t="s">
        <v>171</v>
      </c>
      <c r="AH325" s="150">
        <v>0</v>
      </c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</row>
    <row r="326" spans="1:60" outlineLevel="1" x14ac:dyDescent="0.2">
      <c r="A326" s="173">
        <v>127</v>
      </c>
      <c r="B326" s="174" t="s">
        <v>1387</v>
      </c>
      <c r="C326" s="188" t="s">
        <v>1388</v>
      </c>
      <c r="D326" s="175" t="s">
        <v>229</v>
      </c>
      <c r="E326" s="176">
        <v>12</v>
      </c>
      <c r="F326" s="177"/>
      <c r="G326" s="178">
        <f>ROUND(E326*F326,2)</f>
        <v>0</v>
      </c>
      <c r="H326" s="161"/>
      <c r="I326" s="160">
        <f>ROUND(E326*H326,2)</f>
        <v>0</v>
      </c>
      <c r="J326" s="161"/>
      <c r="K326" s="160">
        <f>ROUND(E326*J326,2)</f>
        <v>0</v>
      </c>
      <c r="L326" s="160">
        <v>21</v>
      </c>
      <c r="M326" s="160">
        <f>G326*(1+L326/100)</f>
        <v>0</v>
      </c>
      <c r="N326" s="159">
        <v>3.0000000000000001E-5</v>
      </c>
      <c r="O326" s="159">
        <f>ROUND(E326*N326,2)</f>
        <v>0</v>
      </c>
      <c r="P326" s="159">
        <v>0</v>
      </c>
      <c r="Q326" s="159">
        <f>ROUND(E326*P326,2)</f>
        <v>0</v>
      </c>
      <c r="R326" s="160"/>
      <c r="S326" s="160" t="s">
        <v>148</v>
      </c>
      <c r="T326" s="160" t="s">
        <v>148</v>
      </c>
      <c r="U326" s="160">
        <v>0.16600000000000001</v>
      </c>
      <c r="V326" s="160">
        <f>ROUND(E326*U326,2)</f>
        <v>1.99</v>
      </c>
      <c r="W326" s="160"/>
      <c r="X326" s="160" t="s">
        <v>209</v>
      </c>
      <c r="Y326" s="160" t="s">
        <v>151</v>
      </c>
      <c r="Z326" s="150"/>
      <c r="AA326" s="150"/>
      <c r="AB326" s="150"/>
      <c r="AC326" s="150"/>
      <c r="AD326" s="150"/>
      <c r="AE326" s="150"/>
      <c r="AF326" s="150"/>
      <c r="AG326" s="150" t="s">
        <v>292</v>
      </c>
      <c r="AH326" s="150"/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</row>
    <row r="327" spans="1:60" outlineLevel="2" x14ac:dyDescent="0.2">
      <c r="A327" s="157"/>
      <c r="B327" s="158"/>
      <c r="C327" s="189" t="s">
        <v>1389</v>
      </c>
      <c r="D327" s="162"/>
      <c r="E327" s="163">
        <v>12</v>
      </c>
      <c r="F327" s="160"/>
      <c r="G327" s="160"/>
      <c r="H327" s="160"/>
      <c r="I327" s="160"/>
      <c r="J327" s="160"/>
      <c r="K327" s="160"/>
      <c r="L327" s="160"/>
      <c r="M327" s="160"/>
      <c r="N327" s="159"/>
      <c r="O327" s="159"/>
      <c r="P327" s="159"/>
      <c r="Q327" s="159"/>
      <c r="R327" s="160"/>
      <c r="S327" s="160"/>
      <c r="T327" s="160"/>
      <c r="U327" s="160"/>
      <c r="V327" s="160"/>
      <c r="W327" s="160"/>
      <c r="X327" s="160"/>
      <c r="Y327" s="160"/>
      <c r="Z327" s="150"/>
      <c r="AA327" s="150"/>
      <c r="AB327" s="150"/>
      <c r="AC327" s="150"/>
      <c r="AD327" s="150"/>
      <c r="AE327" s="150"/>
      <c r="AF327" s="150"/>
      <c r="AG327" s="150" t="s">
        <v>171</v>
      </c>
      <c r="AH327" s="150">
        <v>5</v>
      </c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</row>
    <row r="328" spans="1:60" outlineLevel="1" x14ac:dyDescent="0.2">
      <c r="A328" s="173">
        <v>128</v>
      </c>
      <c r="B328" s="174" t="s">
        <v>1390</v>
      </c>
      <c r="C328" s="188" t="s">
        <v>1391</v>
      </c>
      <c r="D328" s="175" t="s">
        <v>229</v>
      </c>
      <c r="E328" s="176">
        <v>2</v>
      </c>
      <c r="F328" s="177"/>
      <c r="G328" s="178">
        <f>ROUND(E328*F328,2)</f>
        <v>0</v>
      </c>
      <c r="H328" s="161"/>
      <c r="I328" s="160">
        <f>ROUND(E328*H328,2)</f>
        <v>0</v>
      </c>
      <c r="J328" s="161"/>
      <c r="K328" s="160">
        <f>ROUND(E328*J328,2)</f>
        <v>0</v>
      </c>
      <c r="L328" s="160">
        <v>21</v>
      </c>
      <c r="M328" s="160">
        <f>G328*(1+L328/100)</f>
        <v>0</v>
      </c>
      <c r="N328" s="159">
        <v>3.0000000000000001E-5</v>
      </c>
      <c r="O328" s="159">
        <f>ROUND(E328*N328,2)</f>
        <v>0</v>
      </c>
      <c r="P328" s="159">
        <v>0</v>
      </c>
      <c r="Q328" s="159">
        <f>ROUND(E328*P328,2)</f>
        <v>0</v>
      </c>
      <c r="R328" s="160"/>
      <c r="S328" s="160" t="s">
        <v>148</v>
      </c>
      <c r="T328" s="160" t="s">
        <v>148</v>
      </c>
      <c r="U328" s="160">
        <v>0.20599999999999999</v>
      </c>
      <c r="V328" s="160">
        <f>ROUND(E328*U328,2)</f>
        <v>0.41</v>
      </c>
      <c r="W328" s="160"/>
      <c r="X328" s="160" t="s">
        <v>209</v>
      </c>
      <c r="Y328" s="160" t="s">
        <v>151</v>
      </c>
      <c r="Z328" s="150"/>
      <c r="AA328" s="150"/>
      <c r="AB328" s="150"/>
      <c r="AC328" s="150"/>
      <c r="AD328" s="150"/>
      <c r="AE328" s="150"/>
      <c r="AF328" s="150"/>
      <c r="AG328" s="150" t="s">
        <v>292</v>
      </c>
      <c r="AH328" s="150"/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</row>
    <row r="329" spans="1:60" outlineLevel="2" x14ac:dyDescent="0.2">
      <c r="A329" s="157"/>
      <c r="B329" s="158"/>
      <c r="C329" s="189" t="s">
        <v>1392</v>
      </c>
      <c r="D329" s="162"/>
      <c r="E329" s="163">
        <v>2</v>
      </c>
      <c r="F329" s="160"/>
      <c r="G329" s="160"/>
      <c r="H329" s="160"/>
      <c r="I329" s="160"/>
      <c r="J329" s="160"/>
      <c r="K329" s="160"/>
      <c r="L329" s="160"/>
      <c r="M329" s="160"/>
      <c r="N329" s="159"/>
      <c r="O329" s="159"/>
      <c r="P329" s="159"/>
      <c r="Q329" s="159"/>
      <c r="R329" s="160"/>
      <c r="S329" s="160"/>
      <c r="T329" s="160"/>
      <c r="U329" s="160"/>
      <c r="V329" s="160"/>
      <c r="W329" s="160"/>
      <c r="X329" s="160"/>
      <c r="Y329" s="160"/>
      <c r="Z329" s="150"/>
      <c r="AA329" s="150"/>
      <c r="AB329" s="150"/>
      <c r="AC329" s="150"/>
      <c r="AD329" s="150"/>
      <c r="AE329" s="150"/>
      <c r="AF329" s="150"/>
      <c r="AG329" s="150" t="s">
        <v>171</v>
      </c>
      <c r="AH329" s="150">
        <v>5</v>
      </c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</row>
    <row r="330" spans="1:60" outlineLevel="1" x14ac:dyDescent="0.2">
      <c r="A330" s="173">
        <v>129</v>
      </c>
      <c r="B330" s="174" t="s">
        <v>1393</v>
      </c>
      <c r="C330" s="188" t="s">
        <v>1394</v>
      </c>
      <c r="D330" s="175" t="s">
        <v>298</v>
      </c>
      <c r="E330" s="176">
        <v>6</v>
      </c>
      <c r="F330" s="177"/>
      <c r="G330" s="178">
        <f>ROUND(E330*F330,2)</f>
        <v>0</v>
      </c>
      <c r="H330" s="161"/>
      <c r="I330" s="160">
        <f>ROUND(E330*H330,2)</f>
        <v>0</v>
      </c>
      <c r="J330" s="161"/>
      <c r="K330" s="160">
        <f>ROUND(E330*J330,2)</f>
        <v>0</v>
      </c>
      <c r="L330" s="160">
        <v>21</v>
      </c>
      <c r="M330" s="160">
        <f>G330*(1+L330/100)</f>
        <v>0</v>
      </c>
      <c r="N330" s="159">
        <v>4.0000000000000003E-5</v>
      </c>
      <c r="O330" s="159">
        <f>ROUND(E330*N330,2)</f>
        <v>0</v>
      </c>
      <c r="P330" s="159">
        <v>0</v>
      </c>
      <c r="Q330" s="159">
        <f>ROUND(E330*P330,2)</f>
        <v>0</v>
      </c>
      <c r="R330" s="160"/>
      <c r="S330" s="160" t="s">
        <v>148</v>
      </c>
      <c r="T330" s="160" t="s">
        <v>148</v>
      </c>
      <c r="U330" s="160">
        <v>0.14499999999999999</v>
      </c>
      <c r="V330" s="160">
        <f>ROUND(E330*U330,2)</f>
        <v>0.87</v>
      </c>
      <c r="W330" s="160"/>
      <c r="X330" s="160" t="s">
        <v>209</v>
      </c>
      <c r="Y330" s="160" t="s">
        <v>151</v>
      </c>
      <c r="Z330" s="150"/>
      <c r="AA330" s="150"/>
      <c r="AB330" s="150"/>
      <c r="AC330" s="150"/>
      <c r="AD330" s="150"/>
      <c r="AE330" s="150"/>
      <c r="AF330" s="150"/>
      <c r="AG330" s="150" t="s">
        <v>210</v>
      </c>
      <c r="AH330" s="150"/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</row>
    <row r="331" spans="1:60" outlineLevel="2" x14ac:dyDescent="0.2">
      <c r="A331" s="157"/>
      <c r="B331" s="158"/>
      <c r="C331" s="189" t="s">
        <v>1395</v>
      </c>
      <c r="D331" s="162"/>
      <c r="E331" s="163">
        <v>3</v>
      </c>
      <c r="F331" s="160"/>
      <c r="G331" s="160"/>
      <c r="H331" s="160"/>
      <c r="I331" s="160"/>
      <c r="J331" s="160"/>
      <c r="K331" s="160"/>
      <c r="L331" s="160"/>
      <c r="M331" s="160"/>
      <c r="N331" s="159"/>
      <c r="O331" s="159"/>
      <c r="P331" s="159"/>
      <c r="Q331" s="159"/>
      <c r="R331" s="160"/>
      <c r="S331" s="160"/>
      <c r="T331" s="160"/>
      <c r="U331" s="160"/>
      <c r="V331" s="160"/>
      <c r="W331" s="160"/>
      <c r="X331" s="160"/>
      <c r="Y331" s="160"/>
      <c r="Z331" s="150"/>
      <c r="AA331" s="150"/>
      <c r="AB331" s="150"/>
      <c r="AC331" s="150"/>
      <c r="AD331" s="150"/>
      <c r="AE331" s="150"/>
      <c r="AF331" s="150"/>
      <c r="AG331" s="150" t="s">
        <v>171</v>
      </c>
      <c r="AH331" s="150">
        <v>5</v>
      </c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</row>
    <row r="332" spans="1:60" outlineLevel="3" x14ac:dyDescent="0.2">
      <c r="A332" s="157"/>
      <c r="B332" s="158"/>
      <c r="C332" s="189" t="s">
        <v>1396</v>
      </c>
      <c r="D332" s="162"/>
      <c r="E332" s="163">
        <v>3</v>
      </c>
      <c r="F332" s="160"/>
      <c r="G332" s="160"/>
      <c r="H332" s="160"/>
      <c r="I332" s="160"/>
      <c r="J332" s="160"/>
      <c r="K332" s="160"/>
      <c r="L332" s="160"/>
      <c r="M332" s="160"/>
      <c r="N332" s="159"/>
      <c r="O332" s="159"/>
      <c r="P332" s="159"/>
      <c r="Q332" s="159"/>
      <c r="R332" s="160"/>
      <c r="S332" s="160"/>
      <c r="T332" s="160"/>
      <c r="U332" s="160"/>
      <c r="V332" s="160"/>
      <c r="W332" s="160"/>
      <c r="X332" s="160"/>
      <c r="Y332" s="160"/>
      <c r="Z332" s="150"/>
      <c r="AA332" s="150"/>
      <c r="AB332" s="150"/>
      <c r="AC332" s="150"/>
      <c r="AD332" s="150"/>
      <c r="AE332" s="150"/>
      <c r="AF332" s="150"/>
      <c r="AG332" s="150" t="s">
        <v>171</v>
      </c>
      <c r="AH332" s="150">
        <v>5</v>
      </c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</row>
    <row r="333" spans="1:60" outlineLevel="1" x14ac:dyDescent="0.2">
      <c r="A333" s="173">
        <v>130</v>
      </c>
      <c r="B333" s="174" t="s">
        <v>1397</v>
      </c>
      <c r="C333" s="188" t="s">
        <v>1398</v>
      </c>
      <c r="D333" s="175" t="s">
        <v>229</v>
      </c>
      <c r="E333" s="176">
        <v>6</v>
      </c>
      <c r="F333" s="177"/>
      <c r="G333" s="178">
        <f>ROUND(E333*F333,2)</f>
        <v>0</v>
      </c>
      <c r="H333" s="161"/>
      <c r="I333" s="160">
        <f>ROUND(E333*H333,2)</f>
        <v>0</v>
      </c>
      <c r="J333" s="161"/>
      <c r="K333" s="160">
        <f>ROUND(E333*J333,2)</f>
        <v>0</v>
      </c>
      <c r="L333" s="160">
        <v>21</v>
      </c>
      <c r="M333" s="160">
        <f>G333*(1+L333/100)</f>
        <v>0</v>
      </c>
      <c r="N333" s="159">
        <v>3.0000000000000001E-5</v>
      </c>
      <c r="O333" s="159">
        <f>ROUND(E333*N333,2)</f>
        <v>0</v>
      </c>
      <c r="P333" s="159">
        <v>0</v>
      </c>
      <c r="Q333" s="159">
        <f>ROUND(E333*P333,2)</f>
        <v>0</v>
      </c>
      <c r="R333" s="160"/>
      <c r="S333" s="160" t="s">
        <v>148</v>
      </c>
      <c r="T333" s="160" t="s">
        <v>148</v>
      </c>
      <c r="U333" s="160">
        <v>0.35099999999999998</v>
      </c>
      <c r="V333" s="160">
        <f>ROUND(E333*U333,2)</f>
        <v>2.11</v>
      </c>
      <c r="W333" s="160"/>
      <c r="X333" s="160" t="s">
        <v>209</v>
      </c>
      <c r="Y333" s="160" t="s">
        <v>151</v>
      </c>
      <c r="Z333" s="150"/>
      <c r="AA333" s="150"/>
      <c r="AB333" s="150"/>
      <c r="AC333" s="150"/>
      <c r="AD333" s="150"/>
      <c r="AE333" s="150"/>
      <c r="AF333" s="150"/>
      <c r="AG333" s="150" t="s">
        <v>292</v>
      </c>
      <c r="AH333" s="150"/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</row>
    <row r="334" spans="1:60" outlineLevel="2" x14ac:dyDescent="0.2">
      <c r="A334" s="157"/>
      <c r="B334" s="158"/>
      <c r="C334" s="189" t="s">
        <v>1399</v>
      </c>
      <c r="D334" s="162"/>
      <c r="E334" s="163">
        <v>3</v>
      </c>
      <c r="F334" s="160"/>
      <c r="G334" s="160"/>
      <c r="H334" s="160"/>
      <c r="I334" s="160"/>
      <c r="J334" s="160"/>
      <c r="K334" s="160"/>
      <c r="L334" s="160"/>
      <c r="M334" s="160"/>
      <c r="N334" s="159"/>
      <c r="O334" s="159"/>
      <c r="P334" s="159"/>
      <c r="Q334" s="159"/>
      <c r="R334" s="160"/>
      <c r="S334" s="160"/>
      <c r="T334" s="160"/>
      <c r="U334" s="160"/>
      <c r="V334" s="160"/>
      <c r="W334" s="160"/>
      <c r="X334" s="160"/>
      <c r="Y334" s="160"/>
      <c r="Z334" s="150"/>
      <c r="AA334" s="150"/>
      <c r="AB334" s="150"/>
      <c r="AC334" s="150"/>
      <c r="AD334" s="150"/>
      <c r="AE334" s="150"/>
      <c r="AF334" s="150"/>
      <c r="AG334" s="150" t="s">
        <v>171</v>
      </c>
      <c r="AH334" s="150">
        <v>5</v>
      </c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</row>
    <row r="335" spans="1:60" outlineLevel="3" x14ac:dyDescent="0.2">
      <c r="A335" s="157"/>
      <c r="B335" s="158"/>
      <c r="C335" s="189" t="s">
        <v>1400</v>
      </c>
      <c r="D335" s="162"/>
      <c r="E335" s="163">
        <v>3</v>
      </c>
      <c r="F335" s="160"/>
      <c r="G335" s="160"/>
      <c r="H335" s="160"/>
      <c r="I335" s="160"/>
      <c r="J335" s="160"/>
      <c r="K335" s="160"/>
      <c r="L335" s="160"/>
      <c r="M335" s="160"/>
      <c r="N335" s="159"/>
      <c r="O335" s="159"/>
      <c r="P335" s="159"/>
      <c r="Q335" s="159"/>
      <c r="R335" s="160"/>
      <c r="S335" s="160"/>
      <c r="T335" s="160"/>
      <c r="U335" s="160"/>
      <c r="V335" s="160"/>
      <c r="W335" s="160"/>
      <c r="X335" s="160"/>
      <c r="Y335" s="160"/>
      <c r="Z335" s="150"/>
      <c r="AA335" s="150"/>
      <c r="AB335" s="150"/>
      <c r="AC335" s="150"/>
      <c r="AD335" s="150"/>
      <c r="AE335" s="150"/>
      <c r="AF335" s="150"/>
      <c r="AG335" s="150" t="s">
        <v>171</v>
      </c>
      <c r="AH335" s="150">
        <v>5</v>
      </c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</row>
    <row r="336" spans="1:60" outlineLevel="1" x14ac:dyDescent="0.2">
      <c r="A336" s="173">
        <v>131</v>
      </c>
      <c r="B336" s="174" t="s">
        <v>1401</v>
      </c>
      <c r="C336" s="188" t="s">
        <v>1402</v>
      </c>
      <c r="D336" s="175" t="s">
        <v>229</v>
      </c>
      <c r="E336" s="176">
        <v>1</v>
      </c>
      <c r="F336" s="177"/>
      <c r="G336" s="178">
        <f>ROUND(E336*F336,2)</f>
        <v>0</v>
      </c>
      <c r="H336" s="161"/>
      <c r="I336" s="160">
        <f>ROUND(E336*H336,2)</f>
        <v>0</v>
      </c>
      <c r="J336" s="161"/>
      <c r="K336" s="160">
        <f>ROUND(E336*J336,2)</f>
        <v>0</v>
      </c>
      <c r="L336" s="160">
        <v>21</v>
      </c>
      <c r="M336" s="160">
        <f>G336*(1+L336/100)</f>
        <v>0</v>
      </c>
      <c r="N336" s="159">
        <v>7.26E-3</v>
      </c>
      <c r="O336" s="159">
        <f>ROUND(E336*N336,2)</f>
        <v>0.01</v>
      </c>
      <c r="P336" s="159">
        <v>0</v>
      </c>
      <c r="Q336" s="159">
        <f>ROUND(E336*P336,2)</f>
        <v>0</v>
      </c>
      <c r="R336" s="160"/>
      <c r="S336" s="160" t="s">
        <v>148</v>
      </c>
      <c r="T336" s="160" t="s">
        <v>148</v>
      </c>
      <c r="U336" s="160">
        <v>1.262</v>
      </c>
      <c r="V336" s="160">
        <f>ROUND(E336*U336,2)</f>
        <v>1.26</v>
      </c>
      <c r="W336" s="160"/>
      <c r="X336" s="160" t="s">
        <v>209</v>
      </c>
      <c r="Y336" s="160" t="s">
        <v>151</v>
      </c>
      <c r="Z336" s="150"/>
      <c r="AA336" s="150"/>
      <c r="AB336" s="150"/>
      <c r="AC336" s="150"/>
      <c r="AD336" s="150"/>
      <c r="AE336" s="150"/>
      <c r="AF336" s="150"/>
      <c r="AG336" s="150" t="s">
        <v>292</v>
      </c>
      <c r="AH336" s="150"/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</row>
    <row r="337" spans="1:60" outlineLevel="2" x14ac:dyDescent="0.2">
      <c r="A337" s="157"/>
      <c r="B337" s="158"/>
      <c r="C337" s="189" t="s">
        <v>1403</v>
      </c>
      <c r="D337" s="162"/>
      <c r="E337" s="163">
        <v>1</v>
      </c>
      <c r="F337" s="160"/>
      <c r="G337" s="160"/>
      <c r="H337" s="160"/>
      <c r="I337" s="160"/>
      <c r="J337" s="160"/>
      <c r="K337" s="160"/>
      <c r="L337" s="160"/>
      <c r="M337" s="160"/>
      <c r="N337" s="159"/>
      <c r="O337" s="159"/>
      <c r="P337" s="159"/>
      <c r="Q337" s="159"/>
      <c r="R337" s="160"/>
      <c r="S337" s="160"/>
      <c r="T337" s="160"/>
      <c r="U337" s="160"/>
      <c r="V337" s="160"/>
      <c r="W337" s="160"/>
      <c r="X337" s="160"/>
      <c r="Y337" s="160"/>
      <c r="Z337" s="150"/>
      <c r="AA337" s="150"/>
      <c r="AB337" s="150"/>
      <c r="AC337" s="150"/>
      <c r="AD337" s="150"/>
      <c r="AE337" s="150"/>
      <c r="AF337" s="150"/>
      <c r="AG337" s="150" t="s">
        <v>171</v>
      </c>
      <c r="AH337" s="150">
        <v>5</v>
      </c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</row>
    <row r="338" spans="1:60" outlineLevel="1" x14ac:dyDescent="0.2">
      <c r="A338" s="173">
        <v>132</v>
      </c>
      <c r="B338" s="174" t="s">
        <v>1404</v>
      </c>
      <c r="C338" s="188" t="s">
        <v>1405</v>
      </c>
      <c r="D338" s="175" t="s">
        <v>223</v>
      </c>
      <c r="E338" s="176">
        <v>22</v>
      </c>
      <c r="F338" s="177"/>
      <c r="G338" s="178">
        <f>ROUND(E338*F338,2)</f>
        <v>0</v>
      </c>
      <c r="H338" s="161"/>
      <c r="I338" s="160">
        <f>ROUND(E338*H338,2)</f>
        <v>0</v>
      </c>
      <c r="J338" s="161"/>
      <c r="K338" s="160">
        <f>ROUND(E338*J338,2)</f>
        <v>0</v>
      </c>
      <c r="L338" s="160">
        <v>21</v>
      </c>
      <c r="M338" s="160">
        <f>G338*(1+L338/100)</f>
        <v>0</v>
      </c>
      <c r="N338" s="159">
        <v>0</v>
      </c>
      <c r="O338" s="159">
        <f>ROUND(E338*N338,2)</f>
        <v>0</v>
      </c>
      <c r="P338" s="159">
        <v>0</v>
      </c>
      <c r="Q338" s="159">
        <f>ROUND(E338*P338,2)</f>
        <v>0</v>
      </c>
      <c r="R338" s="160"/>
      <c r="S338" s="160" t="s">
        <v>148</v>
      </c>
      <c r="T338" s="160" t="s">
        <v>148</v>
      </c>
      <c r="U338" s="160">
        <v>6.2E-2</v>
      </c>
      <c r="V338" s="160">
        <f>ROUND(E338*U338,2)</f>
        <v>1.36</v>
      </c>
      <c r="W338" s="160"/>
      <c r="X338" s="160" t="s">
        <v>209</v>
      </c>
      <c r="Y338" s="160" t="s">
        <v>151</v>
      </c>
      <c r="Z338" s="150"/>
      <c r="AA338" s="150"/>
      <c r="AB338" s="150"/>
      <c r="AC338" s="150"/>
      <c r="AD338" s="150"/>
      <c r="AE338" s="150"/>
      <c r="AF338" s="150"/>
      <c r="AG338" s="150" t="s">
        <v>292</v>
      </c>
      <c r="AH338" s="150"/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</row>
    <row r="339" spans="1:60" outlineLevel="2" x14ac:dyDescent="0.2">
      <c r="A339" s="157"/>
      <c r="B339" s="158"/>
      <c r="C339" s="189" t="s">
        <v>1406</v>
      </c>
      <c r="D339" s="162"/>
      <c r="E339" s="163">
        <v>22</v>
      </c>
      <c r="F339" s="160"/>
      <c r="G339" s="160"/>
      <c r="H339" s="160"/>
      <c r="I339" s="160"/>
      <c r="J339" s="160"/>
      <c r="K339" s="160"/>
      <c r="L339" s="160"/>
      <c r="M339" s="160"/>
      <c r="N339" s="159"/>
      <c r="O339" s="159"/>
      <c r="P339" s="159"/>
      <c r="Q339" s="159"/>
      <c r="R339" s="160"/>
      <c r="S339" s="160"/>
      <c r="T339" s="160"/>
      <c r="U339" s="160"/>
      <c r="V339" s="160"/>
      <c r="W339" s="160"/>
      <c r="X339" s="160"/>
      <c r="Y339" s="160"/>
      <c r="Z339" s="150"/>
      <c r="AA339" s="150"/>
      <c r="AB339" s="150"/>
      <c r="AC339" s="150"/>
      <c r="AD339" s="150"/>
      <c r="AE339" s="150"/>
      <c r="AF339" s="150"/>
      <c r="AG339" s="150" t="s">
        <v>171</v>
      </c>
      <c r="AH339" s="150">
        <v>0</v>
      </c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</row>
    <row r="340" spans="1:60" outlineLevel="1" x14ac:dyDescent="0.2">
      <c r="A340" s="173">
        <v>133</v>
      </c>
      <c r="B340" s="174" t="s">
        <v>1407</v>
      </c>
      <c r="C340" s="188" t="s">
        <v>1408</v>
      </c>
      <c r="D340" s="175" t="s">
        <v>229</v>
      </c>
      <c r="E340" s="176">
        <v>1</v>
      </c>
      <c r="F340" s="177"/>
      <c r="G340" s="178">
        <f>ROUND(E340*F340,2)</f>
        <v>0</v>
      </c>
      <c r="H340" s="161"/>
      <c r="I340" s="160">
        <f>ROUND(E340*H340,2)</f>
        <v>0</v>
      </c>
      <c r="J340" s="161"/>
      <c r="K340" s="160">
        <f>ROUND(E340*J340,2)</f>
        <v>0</v>
      </c>
      <c r="L340" s="160">
        <v>21</v>
      </c>
      <c r="M340" s="160">
        <f>G340*(1+L340/100)</f>
        <v>0</v>
      </c>
      <c r="N340" s="159">
        <v>0</v>
      </c>
      <c r="O340" s="159">
        <f>ROUND(E340*N340,2)</f>
        <v>0</v>
      </c>
      <c r="P340" s="159">
        <v>0</v>
      </c>
      <c r="Q340" s="159">
        <f>ROUND(E340*P340,2)</f>
        <v>0</v>
      </c>
      <c r="R340" s="160"/>
      <c r="S340" s="160" t="s">
        <v>148</v>
      </c>
      <c r="T340" s="160" t="s">
        <v>148</v>
      </c>
      <c r="U340" s="160">
        <v>0.48199999999999998</v>
      </c>
      <c r="V340" s="160">
        <f>ROUND(E340*U340,2)</f>
        <v>0.48</v>
      </c>
      <c r="W340" s="160"/>
      <c r="X340" s="160" t="s">
        <v>209</v>
      </c>
      <c r="Y340" s="160" t="s">
        <v>151</v>
      </c>
      <c r="Z340" s="150"/>
      <c r="AA340" s="150"/>
      <c r="AB340" s="150"/>
      <c r="AC340" s="150"/>
      <c r="AD340" s="150"/>
      <c r="AE340" s="150"/>
      <c r="AF340" s="150"/>
      <c r="AG340" s="150" t="s">
        <v>292</v>
      </c>
      <c r="AH340" s="150"/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</row>
    <row r="341" spans="1:60" outlineLevel="2" x14ac:dyDescent="0.2">
      <c r="A341" s="157"/>
      <c r="B341" s="158"/>
      <c r="C341" s="189" t="s">
        <v>1409</v>
      </c>
      <c r="D341" s="162"/>
      <c r="E341" s="163">
        <v>1</v>
      </c>
      <c r="F341" s="160"/>
      <c r="G341" s="160"/>
      <c r="H341" s="160"/>
      <c r="I341" s="160"/>
      <c r="J341" s="160"/>
      <c r="K341" s="160"/>
      <c r="L341" s="160"/>
      <c r="M341" s="160"/>
      <c r="N341" s="159"/>
      <c r="O341" s="159"/>
      <c r="P341" s="159"/>
      <c r="Q341" s="159"/>
      <c r="R341" s="160"/>
      <c r="S341" s="160"/>
      <c r="T341" s="160"/>
      <c r="U341" s="160"/>
      <c r="V341" s="160"/>
      <c r="W341" s="160"/>
      <c r="X341" s="160"/>
      <c r="Y341" s="160"/>
      <c r="Z341" s="150"/>
      <c r="AA341" s="150"/>
      <c r="AB341" s="150"/>
      <c r="AC341" s="150"/>
      <c r="AD341" s="150"/>
      <c r="AE341" s="150"/>
      <c r="AF341" s="150"/>
      <c r="AG341" s="150" t="s">
        <v>171</v>
      </c>
      <c r="AH341" s="150">
        <v>0</v>
      </c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</row>
    <row r="342" spans="1:60" outlineLevel="1" x14ac:dyDescent="0.2">
      <c r="A342" s="179">
        <v>134</v>
      </c>
      <c r="B342" s="180" t="s">
        <v>1410</v>
      </c>
      <c r="C342" s="187" t="s">
        <v>1411</v>
      </c>
      <c r="D342" s="181" t="s">
        <v>218</v>
      </c>
      <c r="E342" s="182">
        <v>0.50285000000000002</v>
      </c>
      <c r="F342" s="183"/>
      <c r="G342" s="184">
        <f>ROUND(E342*F342,2)</f>
        <v>0</v>
      </c>
      <c r="H342" s="161"/>
      <c r="I342" s="160">
        <f>ROUND(E342*H342,2)</f>
        <v>0</v>
      </c>
      <c r="J342" s="161"/>
      <c r="K342" s="160">
        <f>ROUND(E342*J342,2)</f>
        <v>0</v>
      </c>
      <c r="L342" s="160">
        <v>21</v>
      </c>
      <c r="M342" s="160">
        <f>G342*(1+L342/100)</f>
        <v>0</v>
      </c>
      <c r="N342" s="159">
        <v>0</v>
      </c>
      <c r="O342" s="159">
        <f>ROUND(E342*N342,2)</f>
        <v>0</v>
      </c>
      <c r="P342" s="159">
        <v>0</v>
      </c>
      <c r="Q342" s="159">
        <f>ROUND(E342*P342,2)</f>
        <v>0</v>
      </c>
      <c r="R342" s="160"/>
      <c r="S342" s="160" t="s">
        <v>148</v>
      </c>
      <c r="T342" s="160" t="s">
        <v>148</v>
      </c>
      <c r="U342" s="160">
        <v>1.333</v>
      </c>
      <c r="V342" s="160">
        <f>ROUND(E342*U342,2)</f>
        <v>0.67</v>
      </c>
      <c r="W342" s="160"/>
      <c r="X342" s="160" t="s">
        <v>219</v>
      </c>
      <c r="Y342" s="160" t="s">
        <v>151</v>
      </c>
      <c r="Z342" s="150"/>
      <c r="AA342" s="150"/>
      <c r="AB342" s="150"/>
      <c r="AC342" s="150"/>
      <c r="AD342" s="150"/>
      <c r="AE342" s="150"/>
      <c r="AF342" s="150"/>
      <c r="AG342" s="150" t="s">
        <v>1412</v>
      </c>
      <c r="AH342" s="150"/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</row>
    <row r="343" spans="1:60" x14ac:dyDescent="0.2">
      <c r="A343" s="166" t="s">
        <v>143</v>
      </c>
      <c r="B343" s="167" t="s">
        <v>94</v>
      </c>
      <c r="C343" s="186" t="s">
        <v>95</v>
      </c>
      <c r="D343" s="168"/>
      <c r="E343" s="169"/>
      <c r="F343" s="170"/>
      <c r="G343" s="171">
        <f>SUMIF(AG344:AG353,"&lt;&gt;NOR",G344:G353)</f>
        <v>0</v>
      </c>
      <c r="H343" s="165"/>
      <c r="I343" s="165">
        <f>SUM(I344:I353)</f>
        <v>0</v>
      </c>
      <c r="J343" s="165"/>
      <c r="K343" s="165">
        <f>SUM(K344:K353)</f>
        <v>0</v>
      </c>
      <c r="L343" s="165"/>
      <c r="M343" s="165">
        <f>SUM(M344:M353)</f>
        <v>0</v>
      </c>
      <c r="N343" s="164"/>
      <c r="O343" s="164">
        <f>SUM(O344:O353)</f>
        <v>0</v>
      </c>
      <c r="P343" s="164"/>
      <c r="Q343" s="164">
        <f>SUM(Q344:Q353)</f>
        <v>0</v>
      </c>
      <c r="R343" s="165"/>
      <c r="S343" s="165"/>
      <c r="T343" s="165"/>
      <c r="U343" s="165"/>
      <c r="V343" s="165">
        <f>SUM(V344:V353)</f>
        <v>3.34</v>
      </c>
      <c r="W343" s="165"/>
      <c r="X343" s="165"/>
      <c r="Y343" s="165"/>
      <c r="AG343" t="s">
        <v>144</v>
      </c>
    </row>
    <row r="344" spans="1:60" ht="45" outlineLevel="1" x14ac:dyDescent="0.2">
      <c r="A344" s="173">
        <v>135</v>
      </c>
      <c r="B344" s="174" t="s">
        <v>1413</v>
      </c>
      <c r="C344" s="188" t="s">
        <v>1414</v>
      </c>
      <c r="D344" s="175" t="s">
        <v>1415</v>
      </c>
      <c r="E344" s="176">
        <v>1</v>
      </c>
      <c r="F344" s="177"/>
      <c r="G344" s="178">
        <f>ROUND(E344*F344,2)</f>
        <v>0</v>
      </c>
      <c r="H344" s="161"/>
      <c r="I344" s="160">
        <f>ROUND(E344*H344,2)</f>
        <v>0</v>
      </c>
      <c r="J344" s="161"/>
      <c r="K344" s="160">
        <f>ROUND(E344*J344,2)</f>
        <v>0</v>
      </c>
      <c r="L344" s="160">
        <v>21</v>
      </c>
      <c r="M344" s="160">
        <f>G344*(1+L344/100)</f>
        <v>0</v>
      </c>
      <c r="N344" s="159">
        <v>3.0000000000000001E-5</v>
      </c>
      <c r="O344" s="159">
        <f>ROUND(E344*N344,2)</f>
        <v>0</v>
      </c>
      <c r="P344" s="159">
        <v>0</v>
      </c>
      <c r="Q344" s="159">
        <f>ROUND(E344*P344,2)</f>
        <v>0</v>
      </c>
      <c r="R344" s="160"/>
      <c r="S344" s="160" t="s">
        <v>155</v>
      </c>
      <c r="T344" s="160" t="s">
        <v>149</v>
      </c>
      <c r="U344" s="160">
        <v>0</v>
      </c>
      <c r="V344" s="160">
        <f>ROUND(E344*U344,2)</f>
        <v>0</v>
      </c>
      <c r="W344" s="160"/>
      <c r="X344" s="160" t="s">
        <v>230</v>
      </c>
      <c r="Y344" s="160" t="s">
        <v>151</v>
      </c>
      <c r="Z344" s="150"/>
      <c r="AA344" s="150"/>
      <c r="AB344" s="150"/>
      <c r="AC344" s="150"/>
      <c r="AD344" s="150"/>
      <c r="AE344" s="150"/>
      <c r="AF344" s="150"/>
      <c r="AG344" s="150" t="s">
        <v>231</v>
      </c>
      <c r="AH344" s="150"/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</row>
    <row r="345" spans="1:60" ht="45" outlineLevel="2" x14ac:dyDescent="0.2">
      <c r="A345" s="157"/>
      <c r="B345" s="158"/>
      <c r="C345" s="269" t="s">
        <v>1416</v>
      </c>
      <c r="D345" s="270"/>
      <c r="E345" s="270"/>
      <c r="F345" s="270"/>
      <c r="G345" s="270"/>
      <c r="H345" s="160"/>
      <c r="I345" s="160"/>
      <c r="J345" s="160"/>
      <c r="K345" s="160"/>
      <c r="L345" s="160"/>
      <c r="M345" s="160"/>
      <c r="N345" s="159"/>
      <c r="O345" s="159"/>
      <c r="P345" s="159"/>
      <c r="Q345" s="159"/>
      <c r="R345" s="160"/>
      <c r="S345" s="160"/>
      <c r="T345" s="160"/>
      <c r="U345" s="160"/>
      <c r="V345" s="160"/>
      <c r="W345" s="160"/>
      <c r="X345" s="160"/>
      <c r="Y345" s="160"/>
      <c r="Z345" s="150"/>
      <c r="AA345" s="150"/>
      <c r="AB345" s="150"/>
      <c r="AC345" s="150"/>
      <c r="AD345" s="150"/>
      <c r="AE345" s="150"/>
      <c r="AF345" s="150"/>
      <c r="AG345" s="150" t="s">
        <v>159</v>
      </c>
      <c r="AH345" s="150"/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85" t="str">
        <f>C345</f>
        <v>Oběhové čerpadlo s elektronickou regulací, nerezové provedení pro cirkulaci teplé vody, PN10, závitové, pracovní bod 45kPa a 0,4m3/h, elmax. 34W, 0,04-0,32A, 230V, 50Hz, nastavení CP2 konstantní tlak, max. průtok 3,8m3/h, max. výtlak 6,10m, mosazné přípojné šroubení  DN25 (např.Grundfos Alpha2 typ 25-60N,180)</v>
      </c>
      <c r="BB345" s="150"/>
      <c r="BC345" s="150"/>
      <c r="BD345" s="150"/>
      <c r="BE345" s="150"/>
      <c r="BF345" s="150"/>
      <c r="BG345" s="150"/>
      <c r="BH345" s="150"/>
    </row>
    <row r="346" spans="1:60" outlineLevel="2" x14ac:dyDescent="0.2">
      <c r="A346" s="157"/>
      <c r="B346" s="158"/>
      <c r="C346" s="189" t="s">
        <v>1417</v>
      </c>
      <c r="D346" s="162"/>
      <c r="E346" s="163">
        <v>1</v>
      </c>
      <c r="F346" s="160"/>
      <c r="G346" s="160"/>
      <c r="H346" s="160"/>
      <c r="I346" s="160"/>
      <c r="J346" s="160"/>
      <c r="K346" s="160"/>
      <c r="L346" s="160"/>
      <c r="M346" s="160"/>
      <c r="N346" s="159"/>
      <c r="O346" s="159"/>
      <c r="P346" s="159"/>
      <c r="Q346" s="159"/>
      <c r="R346" s="160"/>
      <c r="S346" s="160"/>
      <c r="T346" s="160"/>
      <c r="U346" s="160"/>
      <c r="V346" s="160"/>
      <c r="W346" s="160"/>
      <c r="X346" s="160"/>
      <c r="Y346" s="160"/>
      <c r="Z346" s="150"/>
      <c r="AA346" s="150"/>
      <c r="AB346" s="150"/>
      <c r="AC346" s="150"/>
      <c r="AD346" s="150"/>
      <c r="AE346" s="150"/>
      <c r="AF346" s="150"/>
      <c r="AG346" s="150" t="s">
        <v>171</v>
      </c>
      <c r="AH346" s="150">
        <v>0</v>
      </c>
      <c r="AI346" s="150"/>
      <c r="AJ346" s="150"/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0"/>
      <c r="BC346" s="150"/>
      <c r="BD346" s="150"/>
      <c r="BE346" s="150"/>
      <c r="BF346" s="150"/>
      <c r="BG346" s="150"/>
      <c r="BH346" s="150"/>
    </row>
    <row r="347" spans="1:60" ht="22.5" outlineLevel="1" x14ac:dyDescent="0.2">
      <c r="A347" s="173">
        <v>136</v>
      </c>
      <c r="B347" s="174" t="s">
        <v>1418</v>
      </c>
      <c r="C347" s="188" t="s">
        <v>1419</v>
      </c>
      <c r="D347" s="175" t="s">
        <v>229</v>
      </c>
      <c r="E347" s="176">
        <v>1</v>
      </c>
      <c r="F347" s="177"/>
      <c r="G347" s="178">
        <f>ROUND(E347*F347,2)</f>
        <v>0</v>
      </c>
      <c r="H347" s="161"/>
      <c r="I347" s="160">
        <f>ROUND(E347*H347,2)</f>
        <v>0</v>
      </c>
      <c r="J347" s="161"/>
      <c r="K347" s="160">
        <f>ROUND(E347*J347,2)</f>
        <v>0</v>
      </c>
      <c r="L347" s="160">
        <v>21</v>
      </c>
      <c r="M347" s="160">
        <f>G347*(1+L347/100)</f>
        <v>0</v>
      </c>
      <c r="N347" s="159">
        <v>3.0200000000000001E-3</v>
      </c>
      <c r="O347" s="159">
        <f>ROUND(E347*N347,2)</f>
        <v>0</v>
      </c>
      <c r="P347" s="159">
        <v>0</v>
      </c>
      <c r="Q347" s="159">
        <f>ROUND(E347*P347,2)</f>
        <v>0</v>
      </c>
      <c r="R347" s="160"/>
      <c r="S347" s="160" t="s">
        <v>148</v>
      </c>
      <c r="T347" s="160" t="s">
        <v>148</v>
      </c>
      <c r="U347" s="160">
        <v>1.3</v>
      </c>
      <c r="V347" s="160">
        <f>ROUND(E347*U347,2)</f>
        <v>1.3</v>
      </c>
      <c r="W347" s="160"/>
      <c r="X347" s="160" t="s">
        <v>209</v>
      </c>
      <c r="Y347" s="160" t="s">
        <v>151</v>
      </c>
      <c r="Z347" s="150"/>
      <c r="AA347" s="150"/>
      <c r="AB347" s="150"/>
      <c r="AC347" s="150"/>
      <c r="AD347" s="150"/>
      <c r="AE347" s="150"/>
      <c r="AF347" s="150"/>
      <c r="AG347" s="150" t="s">
        <v>214</v>
      </c>
      <c r="AH347" s="150"/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</row>
    <row r="348" spans="1:60" outlineLevel="2" x14ac:dyDescent="0.2">
      <c r="A348" s="157"/>
      <c r="B348" s="158"/>
      <c r="C348" s="189" t="s">
        <v>1420</v>
      </c>
      <c r="D348" s="162"/>
      <c r="E348" s="163">
        <v>1</v>
      </c>
      <c r="F348" s="160"/>
      <c r="G348" s="160"/>
      <c r="H348" s="160"/>
      <c r="I348" s="160"/>
      <c r="J348" s="160"/>
      <c r="K348" s="160"/>
      <c r="L348" s="160"/>
      <c r="M348" s="160"/>
      <c r="N348" s="159"/>
      <c r="O348" s="159"/>
      <c r="P348" s="159"/>
      <c r="Q348" s="159"/>
      <c r="R348" s="160"/>
      <c r="S348" s="160"/>
      <c r="T348" s="160"/>
      <c r="U348" s="160"/>
      <c r="V348" s="160"/>
      <c r="W348" s="160"/>
      <c r="X348" s="160"/>
      <c r="Y348" s="160"/>
      <c r="Z348" s="150"/>
      <c r="AA348" s="150"/>
      <c r="AB348" s="150"/>
      <c r="AC348" s="150"/>
      <c r="AD348" s="150"/>
      <c r="AE348" s="150"/>
      <c r="AF348" s="150"/>
      <c r="AG348" s="150" t="s">
        <v>171</v>
      </c>
      <c r="AH348" s="150">
        <v>5</v>
      </c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</row>
    <row r="349" spans="1:60" ht="45" outlineLevel="1" x14ac:dyDescent="0.2">
      <c r="A349" s="173">
        <v>137</v>
      </c>
      <c r="B349" s="174" t="s">
        <v>1421</v>
      </c>
      <c r="C349" s="188" t="s">
        <v>1422</v>
      </c>
      <c r="D349" s="175" t="s">
        <v>1415</v>
      </c>
      <c r="E349" s="176">
        <v>1</v>
      </c>
      <c r="F349" s="177"/>
      <c r="G349" s="178">
        <f>ROUND(E349*F349,2)</f>
        <v>0</v>
      </c>
      <c r="H349" s="161"/>
      <c r="I349" s="160">
        <f>ROUND(E349*H349,2)</f>
        <v>0</v>
      </c>
      <c r="J349" s="161"/>
      <c r="K349" s="160">
        <f>ROUND(E349*J349,2)</f>
        <v>0</v>
      </c>
      <c r="L349" s="160">
        <v>21</v>
      </c>
      <c r="M349" s="160">
        <f>G349*(1+L349/100)</f>
        <v>0</v>
      </c>
      <c r="N349" s="159">
        <v>3.0000000000000001E-5</v>
      </c>
      <c r="O349" s="159">
        <f>ROUND(E349*N349,2)</f>
        <v>0</v>
      </c>
      <c r="P349" s="159">
        <v>0</v>
      </c>
      <c r="Q349" s="159">
        <f>ROUND(E349*P349,2)</f>
        <v>0</v>
      </c>
      <c r="R349" s="160"/>
      <c r="S349" s="160" t="s">
        <v>155</v>
      </c>
      <c r="T349" s="160" t="s">
        <v>149</v>
      </c>
      <c r="U349" s="160">
        <v>0</v>
      </c>
      <c r="V349" s="160">
        <f>ROUND(E349*U349,2)</f>
        <v>0</v>
      </c>
      <c r="W349" s="160"/>
      <c r="X349" s="160" t="s">
        <v>230</v>
      </c>
      <c r="Y349" s="160" t="s">
        <v>151</v>
      </c>
      <c r="Z349" s="150"/>
      <c r="AA349" s="150"/>
      <c r="AB349" s="150"/>
      <c r="AC349" s="150"/>
      <c r="AD349" s="150"/>
      <c r="AE349" s="150"/>
      <c r="AF349" s="150"/>
      <c r="AG349" s="150" t="s">
        <v>231</v>
      </c>
      <c r="AH349" s="150"/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</row>
    <row r="350" spans="1:60" ht="56.25" outlineLevel="2" x14ac:dyDescent="0.2">
      <c r="A350" s="157"/>
      <c r="B350" s="158"/>
      <c r="C350" s="269" t="s">
        <v>1423</v>
      </c>
      <c r="D350" s="270"/>
      <c r="E350" s="270"/>
      <c r="F350" s="270"/>
      <c r="G350" s="270"/>
      <c r="H350" s="160"/>
      <c r="I350" s="160"/>
      <c r="J350" s="160"/>
      <c r="K350" s="160"/>
      <c r="L350" s="160"/>
      <c r="M350" s="160"/>
      <c r="N350" s="159"/>
      <c r="O350" s="159"/>
      <c r="P350" s="159"/>
      <c r="Q350" s="159"/>
      <c r="R350" s="160"/>
      <c r="S350" s="160"/>
      <c r="T350" s="160"/>
      <c r="U350" s="160"/>
      <c r="V350" s="160"/>
      <c r="W350" s="160"/>
      <c r="X350" s="160"/>
      <c r="Y350" s="160"/>
      <c r="Z350" s="150"/>
      <c r="AA350" s="150"/>
      <c r="AB350" s="150"/>
      <c r="AC350" s="150"/>
      <c r="AD350" s="150"/>
      <c r="AE350" s="150"/>
      <c r="AF350" s="150"/>
      <c r="AG350" s="150" t="s">
        <v>159</v>
      </c>
      <c r="AH350" s="150"/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85" t="str">
        <f>C350</f>
        <v>Celonerezové jednostupňové čerpadlo s polootevřeným oběžným kolem pro čerpání mírně znečištěné odpadní vody, vybavené vertikálním hladinovým spínačem, max.průtok 180l/min, max.výtlak 7,5m, výtlačné hrdlo DN32, ponorná konstrukce, oběžné kolo nerez, tělo čerpadla nerez, zapouzdřený 1-fázový motor s tepelnou a nadproudovou ochranou, integrovaný kondenzátor, 230V, 2,3A, P2_0,48kW, kabel 10 metrů, IP68 (např.Grundfos Unilift KP250-AV1, vertikální hladinový spínač)</v>
      </c>
      <c r="BB350" s="150"/>
      <c r="BC350" s="150"/>
      <c r="BD350" s="150"/>
      <c r="BE350" s="150"/>
      <c r="BF350" s="150"/>
      <c r="BG350" s="150"/>
      <c r="BH350" s="150"/>
    </row>
    <row r="351" spans="1:60" outlineLevel="2" x14ac:dyDescent="0.2">
      <c r="A351" s="157"/>
      <c r="B351" s="158"/>
      <c r="C351" s="189" t="s">
        <v>1417</v>
      </c>
      <c r="D351" s="162"/>
      <c r="E351" s="163">
        <v>1</v>
      </c>
      <c r="F351" s="160"/>
      <c r="G351" s="160"/>
      <c r="H351" s="160"/>
      <c r="I351" s="160"/>
      <c r="J351" s="160"/>
      <c r="K351" s="160"/>
      <c r="L351" s="160"/>
      <c r="M351" s="160"/>
      <c r="N351" s="159"/>
      <c r="O351" s="159"/>
      <c r="P351" s="159"/>
      <c r="Q351" s="159"/>
      <c r="R351" s="160"/>
      <c r="S351" s="160"/>
      <c r="T351" s="160"/>
      <c r="U351" s="160"/>
      <c r="V351" s="160"/>
      <c r="W351" s="160"/>
      <c r="X351" s="160"/>
      <c r="Y351" s="160"/>
      <c r="Z351" s="150"/>
      <c r="AA351" s="150"/>
      <c r="AB351" s="150"/>
      <c r="AC351" s="150"/>
      <c r="AD351" s="150"/>
      <c r="AE351" s="150"/>
      <c r="AF351" s="150"/>
      <c r="AG351" s="150" t="s">
        <v>171</v>
      </c>
      <c r="AH351" s="150">
        <v>0</v>
      </c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</row>
    <row r="352" spans="1:60" ht="22.5" outlineLevel="1" x14ac:dyDescent="0.2">
      <c r="A352" s="173">
        <v>138</v>
      </c>
      <c r="B352" s="174" t="s">
        <v>1424</v>
      </c>
      <c r="C352" s="188" t="s">
        <v>1425</v>
      </c>
      <c r="D352" s="175" t="s">
        <v>229</v>
      </c>
      <c r="E352" s="176">
        <v>1</v>
      </c>
      <c r="F352" s="177"/>
      <c r="G352" s="178">
        <f>ROUND(E352*F352,2)</f>
        <v>0</v>
      </c>
      <c r="H352" s="161"/>
      <c r="I352" s="160">
        <f>ROUND(E352*H352,2)</f>
        <v>0</v>
      </c>
      <c r="J352" s="161"/>
      <c r="K352" s="160">
        <f>ROUND(E352*J352,2)</f>
        <v>0</v>
      </c>
      <c r="L352" s="160">
        <v>21</v>
      </c>
      <c r="M352" s="160">
        <f>G352*(1+L352/100)</f>
        <v>0</v>
      </c>
      <c r="N352" s="159">
        <v>1E-4</v>
      </c>
      <c r="O352" s="159">
        <f>ROUND(E352*N352,2)</f>
        <v>0</v>
      </c>
      <c r="P352" s="159">
        <v>0</v>
      </c>
      <c r="Q352" s="159">
        <f>ROUND(E352*P352,2)</f>
        <v>0</v>
      </c>
      <c r="R352" s="160"/>
      <c r="S352" s="160" t="s">
        <v>148</v>
      </c>
      <c r="T352" s="160" t="s">
        <v>148</v>
      </c>
      <c r="U352" s="160">
        <v>2.0369999999999999</v>
      </c>
      <c r="V352" s="160">
        <f>ROUND(E352*U352,2)</f>
        <v>2.04</v>
      </c>
      <c r="W352" s="160"/>
      <c r="X352" s="160" t="s">
        <v>209</v>
      </c>
      <c r="Y352" s="160" t="s">
        <v>151</v>
      </c>
      <c r="Z352" s="150"/>
      <c r="AA352" s="150"/>
      <c r="AB352" s="150"/>
      <c r="AC352" s="150"/>
      <c r="AD352" s="150"/>
      <c r="AE352" s="150"/>
      <c r="AF352" s="150"/>
      <c r="AG352" s="150" t="s">
        <v>214</v>
      </c>
      <c r="AH352" s="150"/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</row>
    <row r="353" spans="1:60" outlineLevel="2" x14ac:dyDescent="0.2">
      <c r="A353" s="157"/>
      <c r="B353" s="158"/>
      <c r="C353" s="189" t="s">
        <v>1426</v>
      </c>
      <c r="D353" s="162"/>
      <c r="E353" s="163">
        <v>1</v>
      </c>
      <c r="F353" s="160"/>
      <c r="G353" s="160"/>
      <c r="H353" s="160"/>
      <c r="I353" s="160"/>
      <c r="J353" s="160"/>
      <c r="K353" s="160"/>
      <c r="L353" s="160"/>
      <c r="M353" s="160"/>
      <c r="N353" s="159"/>
      <c r="O353" s="159"/>
      <c r="P353" s="159"/>
      <c r="Q353" s="159"/>
      <c r="R353" s="160"/>
      <c r="S353" s="160"/>
      <c r="T353" s="160"/>
      <c r="U353" s="160"/>
      <c r="V353" s="160"/>
      <c r="W353" s="160"/>
      <c r="X353" s="160"/>
      <c r="Y353" s="160"/>
      <c r="Z353" s="150"/>
      <c r="AA353" s="150"/>
      <c r="AB353" s="150"/>
      <c r="AC353" s="150"/>
      <c r="AD353" s="150"/>
      <c r="AE353" s="150"/>
      <c r="AF353" s="150"/>
      <c r="AG353" s="150" t="s">
        <v>171</v>
      </c>
      <c r="AH353" s="150">
        <v>0</v>
      </c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</row>
    <row r="354" spans="1:60" x14ac:dyDescent="0.2">
      <c r="A354" s="166" t="s">
        <v>143</v>
      </c>
      <c r="B354" s="167" t="s">
        <v>100</v>
      </c>
      <c r="C354" s="186" t="s">
        <v>101</v>
      </c>
      <c r="D354" s="168"/>
      <c r="E354" s="169"/>
      <c r="F354" s="170"/>
      <c r="G354" s="171">
        <f>SUMIF(AG355:AG370,"&lt;&gt;NOR",G355:G370)</f>
        <v>0</v>
      </c>
      <c r="H354" s="165"/>
      <c r="I354" s="165">
        <f>SUM(I355:I370)</f>
        <v>0</v>
      </c>
      <c r="J354" s="165"/>
      <c r="K354" s="165">
        <f>SUM(K355:K370)</f>
        <v>0</v>
      </c>
      <c r="L354" s="165"/>
      <c r="M354" s="165">
        <f>SUM(M355:M370)</f>
        <v>0</v>
      </c>
      <c r="N354" s="164"/>
      <c r="O354" s="164">
        <f>SUM(O355:O370)</f>
        <v>0.15000000000000002</v>
      </c>
      <c r="P354" s="164"/>
      <c r="Q354" s="164">
        <f>SUM(Q355:Q370)</f>
        <v>0</v>
      </c>
      <c r="R354" s="165"/>
      <c r="S354" s="165"/>
      <c r="T354" s="165"/>
      <c r="U354" s="165"/>
      <c r="V354" s="165">
        <f>SUM(V355:V370)</f>
        <v>0.83</v>
      </c>
      <c r="W354" s="165"/>
      <c r="X354" s="165"/>
      <c r="Y354" s="165"/>
      <c r="AG354" t="s">
        <v>144</v>
      </c>
    </row>
    <row r="355" spans="1:60" ht="33.75" outlineLevel="1" x14ac:dyDescent="0.2">
      <c r="A355" s="173">
        <v>139</v>
      </c>
      <c r="B355" s="174" t="s">
        <v>1427</v>
      </c>
      <c r="C355" s="188" t="s">
        <v>1428</v>
      </c>
      <c r="D355" s="175" t="s">
        <v>229</v>
      </c>
      <c r="E355" s="176">
        <v>1</v>
      </c>
      <c r="F355" s="177"/>
      <c r="G355" s="178">
        <f>ROUND(E355*F355,2)</f>
        <v>0</v>
      </c>
      <c r="H355" s="161"/>
      <c r="I355" s="160">
        <f>ROUND(E355*H355,2)</f>
        <v>0</v>
      </c>
      <c r="J355" s="161"/>
      <c r="K355" s="160">
        <f>ROUND(E355*J355,2)</f>
        <v>0</v>
      </c>
      <c r="L355" s="160">
        <v>21</v>
      </c>
      <c r="M355" s="160">
        <f>G355*(1+L355/100)</f>
        <v>0</v>
      </c>
      <c r="N355" s="159">
        <v>0.08</v>
      </c>
      <c r="O355" s="159">
        <f>ROUND(E355*N355,2)</f>
        <v>0.08</v>
      </c>
      <c r="P355" s="159">
        <v>0</v>
      </c>
      <c r="Q355" s="159">
        <f>ROUND(E355*P355,2)</f>
        <v>0</v>
      </c>
      <c r="R355" s="160"/>
      <c r="S355" s="160" t="s">
        <v>155</v>
      </c>
      <c r="T355" s="160" t="s">
        <v>149</v>
      </c>
      <c r="U355" s="160">
        <v>0</v>
      </c>
      <c r="V355" s="160">
        <f>ROUND(E355*U355,2)</f>
        <v>0</v>
      </c>
      <c r="W355" s="160"/>
      <c r="X355" s="160" t="s">
        <v>230</v>
      </c>
      <c r="Y355" s="160" t="s">
        <v>151</v>
      </c>
      <c r="Z355" s="150"/>
      <c r="AA355" s="150"/>
      <c r="AB355" s="150"/>
      <c r="AC355" s="150"/>
      <c r="AD355" s="150"/>
      <c r="AE355" s="150"/>
      <c r="AF355" s="150"/>
      <c r="AG355" s="150" t="s">
        <v>231</v>
      </c>
      <c r="AH355" s="150"/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</row>
    <row r="356" spans="1:60" ht="22.5" outlineLevel="2" x14ac:dyDescent="0.2">
      <c r="A356" s="157"/>
      <c r="B356" s="158"/>
      <c r="C356" s="269" t="s">
        <v>1429</v>
      </c>
      <c r="D356" s="270"/>
      <c r="E356" s="270"/>
      <c r="F356" s="270"/>
      <c r="G356" s="270"/>
      <c r="H356" s="160"/>
      <c r="I356" s="160"/>
      <c r="J356" s="160"/>
      <c r="K356" s="160"/>
      <c r="L356" s="160"/>
      <c r="M356" s="160"/>
      <c r="N356" s="159"/>
      <c r="O356" s="159"/>
      <c r="P356" s="159"/>
      <c r="Q356" s="159"/>
      <c r="R356" s="160"/>
      <c r="S356" s="160"/>
      <c r="T356" s="160"/>
      <c r="U356" s="160"/>
      <c r="V356" s="160"/>
      <c r="W356" s="160"/>
      <c r="X356" s="160"/>
      <c r="Y356" s="160"/>
      <c r="Z356" s="150"/>
      <c r="AA356" s="150"/>
      <c r="AB356" s="150"/>
      <c r="AC356" s="150"/>
      <c r="AD356" s="150"/>
      <c r="AE356" s="150"/>
      <c r="AF356" s="150"/>
      <c r="AG356" s="150" t="s">
        <v>159</v>
      </c>
      <c r="AH356" s="150"/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85" t="str">
        <f>C356</f>
        <v>Expanzní vaková nádoba pro studenou vodu určená k ohřevu teplé vody 25 litrů PN10 (např.Reflex DD25/10)</v>
      </c>
      <c r="BB356" s="150"/>
      <c r="BC356" s="150"/>
      <c r="BD356" s="150"/>
      <c r="BE356" s="150"/>
      <c r="BF356" s="150"/>
      <c r="BG356" s="150"/>
      <c r="BH356" s="150"/>
    </row>
    <row r="357" spans="1:60" outlineLevel="2" x14ac:dyDescent="0.2">
      <c r="A357" s="157"/>
      <c r="B357" s="158"/>
      <c r="C357" s="189" t="s">
        <v>1430</v>
      </c>
      <c r="D357" s="162"/>
      <c r="E357" s="163">
        <v>1</v>
      </c>
      <c r="F357" s="160"/>
      <c r="G357" s="160"/>
      <c r="H357" s="160"/>
      <c r="I357" s="160"/>
      <c r="J357" s="160"/>
      <c r="K357" s="160"/>
      <c r="L357" s="160"/>
      <c r="M357" s="160"/>
      <c r="N357" s="159"/>
      <c r="O357" s="159"/>
      <c r="P357" s="159"/>
      <c r="Q357" s="159"/>
      <c r="R357" s="160"/>
      <c r="S357" s="160"/>
      <c r="T357" s="160"/>
      <c r="U357" s="160"/>
      <c r="V357" s="160"/>
      <c r="W357" s="160"/>
      <c r="X357" s="160"/>
      <c r="Y357" s="160"/>
      <c r="Z357" s="150"/>
      <c r="AA357" s="150"/>
      <c r="AB357" s="150"/>
      <c r="AC357" s="150"/>
      <c r="AD357" s="150"/>
      <c r="AE357" s="150"/>
      <c r="AF357" s="150"/>
      <c r="AG357" s="150" t="s">
        <v>171</v>
      </c>
      <c r="AH357" s="150">
        <v>0</v>
      </c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</row>
    <row r="358" spans="1:60" outlineLevel="1" x14ac:dyDescent="0.2">
      <c r="A358" s="173">
        <v>140</v>
      </c>
      <c r="B358" s="174" t="s">
        <v>1431</v>
      </c>
      <c r="C358" s="188" t="s">
        <v>1432</v>
      </c>
      <c r="D358" s="175" t="s">
        <v>298</v>
      </c>
      <c r="E358" s="176">
        <v>1</v>
      </c>
      <c r="F358" s="177"/>
      <c r="G358" s="178">
        <f>ROUND(E358*F358,2)</f>
        <v>0</v>
      </c>
      <c r="H358" s="161"/>
      <c r="I358" s="160">
        <f>ROUND(E358*H358,2)</f>
        <v>0</v>
      </c>
      <c r="J358" s="161"/>
      <c r="K358" s="160">
        <f>ROUND(E358*J358,2)</f>
        <v>0</v>
      </c>
      <c r="L358" s="160">
        <v>21</v>
      </c>
      <c r="M358" s="160">
        <f>G358*(1+L358/100)</f>
        <v>0</v>
      </c>
      <c r="N358" s="159">
        <v>5.2999999999999998E-4</v>
      </c>
      <c r="O358" s="159">
        <f>ROUND(E358*N358,2)</f>
        <v>0</v>
      </c>
      <c r="P358" s="159">
        <v>0</v>
      </c>
      <c r="Q358" s="159">
        <f>ROUND(E358*P358,2)</f>
        <v>0</v>
      </c>
      <c r="R358" s="160"/>
      <c r="S358" s="160" t="s">
        <v>148</v>
      </c>
      <c r="T358" s="160" t="s">
        <v>148</v>
      </c>
      <c r="U358" s="160">
        <v>0.25</v>
      </c>
      <c r="V358" s="160">
        <f>ROUND(E358*U358,2)</f>
        <v>0.25</v>
      </c>
      <c r="W358" s="160"/>
      <c r="X358" s="160" t="s">
        <v>209</v>
      </c>
      <c r="Y358" s="160" t="s">
        <v>151</v>
      </c>
      <c r="Z358" s="150"/>
      <c r="AA358" s="150"/>
      <c r="AB358" s="150"/>
      <c r="AC358" s="150"/>
      <c r="AD358" s="150"/>
      <c r="AE358" s="150"/>
      <c r="AF358" s="150"/>
      <c r="AG358" s="150" t="s">
        <v>214</v>
      </c>
      <c r="AH358" s="150"/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</row>
    <row r="359" spans="1:60" outlineLevel="2" x14ac:dyDescent="0.2">
      <c r="A359" s="157"/>
      <c r="B359" s="158"/>
      <c r="C359" s="189" t="s">
        <v>1433</v>
      </c>
      <c r="D359" s="162"/>
      <c r="E359" s="163">
        <v>1</v>
      </c>
      <c r="F359" s="160"/>
      <c r="G359" s="160"/>
      <c r="H359" s="160"/>
      <c r="I359" s="160"/>
      <c r="J359" s="160"/>
      <c r="K359" s="160"/>
      <c r="L359" s="160"/>
      <c r="M359" s="160"/>
      <c r="N359" s="159"/>
      <c r="O359" s="159"/>
      <c r="P359" s="159"/>
      <c r="Q359" s="159"/>
      <c r="R359" s="160"/>
      <c r="S359" s="160"/>
      <c r="T359" s="160"/>
      <c r="U359" s="160"/>
      <c r="V359" s="160"/>
      <c r="W359" s="160"/>
      <c r="X359" s="160"/>
      <c r="Y359" s="160"/>
      <c r="Z359" s="150"/>
      <c r="AA359" s="150"/>
      <c r="AB359" s="150"/>
      <c r="AC359" s="150"/>
      <c r="AD359" s="150"/>
      <c r="AE359" s="150"/>
      <c r="AF359" s="150"/>
      <c r="AG359" s="150" t="s">
        <v>171</v>
      </c>
      <c r="AH359" s="150">
        <v>5</v>
      </c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</row>
    <row r="360" spans="1:60" ht="45" outlineLevel="1" x14ac:dyDescent="0.2">
      <c r="A360" s="173">
        <v>141</v>
      </c>
      <c r="B360" s="174" t="s">
        <v>1434</v>
      </c>
      <c r="C360" s="188" t="s">
        <v>1435</v>
      </c>
      <c r="D360" s="175" t="s">
        <v>229</v>
      </c>
      <c r="E360" s="176">
        <v>1</v>
      </c>
      <c r="F360" s="177"/>
      <c r="G360" s="178">
        <f>ROUND(E360*F360,2)</f>
        <v>0</v>
      </c>
      <c r="H360" s="161"/>
      <c r="I360" s="160">
        <f>ROUND(E360*H360,2)</f>
        <v>0</v>
      </c>
      <c r="J360" s="161"/>
      <c r="K360" s="160">
        <f>ROUND(E360*J360,2)</f>
        <v>0</v>
      </c>
      <c r="L360" s="160">
        <v>21</v>
      </c>
      <c r="M360" s="160">
        <f>G360*(1+L360/100)</f>
        <v>0</v>
      </c>
      <c r="N360" s="159">
        <v>0.05</v>
      </c>
      <c r="O360" s="159">
        <f>ROUND(E360*N360,2)</f>
        <v>0.05</v>
      </c>
      <c r="P360" s="159">
        <v>0</v>
      </c>
      <c r="Q360" s="159">
        <f>ROUND(E360*P360,2)</f>
        <v>0</v>
      </c>
      <c r="R360" s="160"/>
      <c r="S360" s="160" t="s">
        <v>155</v>
      </c>
      <c r="T360" s="160" t="s">
        <v>149</v>
      </c>
      <c r="U360" s="160">
        <v>0</v>
      </c>
      <c r="V360" s="160">
        <f>ROUND(E360*U360,2)</f>
        <v>0</v>
      </c>
      <c r="W360" s="160"/>
      <c r="X360" s="160" t="s">
        <v>230</v>
      </c>
      <c r="Y360" s="160" t="s">
        <v>151</v>
      </c>
      <c r="Z360" s="150"/>
      <c r="AA360" s="150"/>
      <c r="AB360" s="150"/>
      <c r="AC360" s="150"/>
      <c r="AD360" s="150"/>
      <c r="AE360" s="150"/>
      <c r="AF360" s="150"/>
      <c r="AG360" s="150" t="s">
        <v>231</v>
      </c>
      <c r="AH360" s="150"/>
      <c r="AI360" s="150"/>
      <c r="AJ360" s="150"/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50"/>
      <c r="BD360" s="150"/>
      <c r="BE360" s="150"/>
      <c r="BF360" s="150"/>
      <c r="BG360" s="150"/>
      <c r="BH360" s="150"/>
    </row>
    <row r="361" spans="1:60" ht="33.75" outlineLevel="2" x14ac:dyDescent="0.2">
      <c r="A361" s="157"/>
      <c r="B361" s="158"/>
      <c r="C361" s="269" t="s">
        <v>1436</v>
      </c>
      <c r="D361" s="270"/>
      <c r="E361" s="270"/>
      <c r="F361" s="270"/>
      <c r="G361" s="270"/>
      <c r="H361" s="160"/>
      <c r="I361" s="160"/>
      <c r="J361" s="160"/>
      <c r="K361" s="160"/>
      <c r="L361" s="160"/>
      <c r="M361" s="160"/>
      <c r="N361" s="159"/>
      <c r="O361" s="159"/>
      <c r="P361" s="159"/>
      <c r="Q361" s="159"/>
      <c r="R361" s="160"/>
      <c r="S361" s="160"/>
      <c r="T361" s="160"/>
      <c r="U361" s="160"/>
      <c r="V361" s="160"/>
      <c r="W361" s="160"/>
      <c r="X361" s="160"/>
      <c r="Y361" s="160"/>
      <c r="Z361" s="150"/>
      <c r="AA361" s="150"/>
      <c r="AB361" s="150"/>
      <c r="AC361" s="150"/>
      <c r="AD361" s="150"/>
      <c r="AE361" s="150"/>
      <c r="AF361" s="150"/>
      <c r="AG361" s="150" t="s">
        <v>159</v>
      </c>
      <c r="AH361" s="150"/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85" t="str">
        <f>C361</f>
        <v>Demineralizační kolona s náplní, s měřením elektrické vodivosti (napájení baterie), průtok min. 0,4m3/h, konduktometr KM15, membránový ventil, obtok a uzavírací armatury, potrubní ochoz s uzávěrem, přesné nastavení poměru demineralizace (např.Aquaproduct DKM39 s náplní)</v>
      </c>
      <c r="BB361" s="150"/>
      <c r="BC361" s="150"/>
      <c r="BD361" s="150"/>
      <c r="BE361" s="150"/>
      <c r="BF361" s="150"/>
      <c r="BG361" s="150"/>
      <c r="BH361" s="150"/>
    </row>
    <row r="362" spans="1:60" outlineLevel="2" x14ac:dyDescent="0.2">
      <c r="A362" s="157"/>
      <c r="B362" s="158"/>
      <c r="C362" s="189" t="s">
        <v>1437</v>
      </c>
      <c r="D362" s="162"/>
      <c r="E362" s="163">
        <v>1</v>
      </c>
      <c r="F362" s="160"/>
      <c r="G362" s="160"/>
      <c r="H362" s="160"/>
      <c r="I362" s="160"/>
      <c r="J362" s="160"/>
      <c r="K362" s="160"/>
      <c r="L362" s="160"/>
      <c r="M362" s="160"/>
      <c r="N362" s="159"/>
      <c r="O362" s="159"/>
      <c r="P362" s="159"/>
      <c r="Q362" s="159"/>
      <c r="R362" s="160"/>
      <c r="S362" s="160"/>
      <c r="T362" s="160"/>
      <c r="U362" s="160"/>
      <c r="V362" s="160"/>
      <c r="W362" s="160"/>
      <c r="X362" s="160"/>
      <c r="Y362" s="160"/>
      <c r="Z362" s="150"/>
      <c r="AA362" s="150"/>
      <c r="AB362" s="150"/>
      <c r="AC362" s="150"/>
      <c r="AD362" s="150"/>
      <c r="AE362" s="150"/>
      <c r="AF362" s="150"/>
      <c r="AG362" s="150" t="s">
        <v>171</v>
      </c>
      <c r="AH362" s="150">
        <v>0</v>
      </c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</row>
    <row r="363" spans="1:60" ht="45" outlineLevel="1" x14ac:dyDescent="0.2">
      <c r="A363" s="173">
        <v>142</v>
      </c>
      <c r="B363" s="174" t="s">
        <v>1438</v>
      </c>
      <c r="C363" s="188" t="s">
        <v>1439</v>
      </c>
      <c r="D363" s="175" t="s">
        <v>229</v>
      </c>
      <c r="E363" s="176">
        <v>1</v>
      </c>
      <c r="F363" s="177"/>
      <c r="G363" s="178">
        <f>ROUND(E363*F363,2)</f>
        <v>0</v>
      </c>
      <c r="H363" s="161"/>
      <c r="I363" s="160">
        <f>ROUND(E363*H363,2)</f>
        <v>0</v>
      </c>
      <c r="J363" s="161"/>
      <c r="K363" s="160">
        <f>ROUND(E363*J363,2)</f>
        <v>0</v>
      </c>
      <c r="L363" s="160">
        <v>21</v>
      </c>
      <c r="M363" s="160">
        <f>G363*(1+L363/100)</f>
        <v>0</v>
      </c>
      <c r="N363" s="159">
        <v>8.0000000000000002E-3</v>
      </c>
      <c r="O363" s="159">
        <f>ROUND(E363*N363,2)</f>
        <v>0.01</v>
      </c>
      <c r="P363" s="159">
        <v>0</v>
      </c>
      <c r="Q363" s="159">
        <f>ROUND(E363*P363,2)</f>
        <v>0</v>
      </c>
      <c r="R363" s="160"/>
      <c r="S363" s="160" t="s">
        <v>155</v>
      </c>
      <c r="T363" s="160" t="s">
        <v>149</v>
      </c>
      <c r="U363" s="160">
        <v>0</v>
      </c>
      <c r="V363" s="160">
        <f>ROUND(E363*U363,2)</f>
        <v>0</v>
      </c>
      <c r="W363" s="160"/>
      <c r="X363" s="160" t="s">
        <v>230</v>
      </c>
      <c r="Y363" s="160" t="s">
        <v>151</v>
      </c>
      <c r="Z363" s="150"/>
      <c r="AA363" s="150"/>
      <c r="AB363" s="150"/>
      <c r="AC363" s="150"/>
      <c r="AD363" s="150"/>
      <c r="AE363" s="150"/>
      <c r="AF363" s="150"/>
      <c r="AG363" s="150" t="s">
        <v>231</v>
      </c>
      <c r="AH363" s="150"/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</row>
    <row r="364" spans="1:60" ht="45" outlineLevel="2" x14ac:dyDescent="0.2">
      <c r="A364" s="157"/>
      <c r="B364" s="158"/>
      <c r="C364" s="269" t="s">
        <v>1440</v>
      </c>
      <c r="D364" s="270"/>
      <c r="E364" s="270"/>
      <c r="F364" s="270"/>
      <c r="G364" s="270"/>
      <c r="H364" s="160"/>
      <c r="I364" s="160"/>
      <c r="J364" s="160"/>
      <c r="K364" s="160"/>
      <c r="L364" s="160"/>
      <c r="M364" s="160"/>
      <c r="N364" s="159"/>
      <c r="O364" s="159"/>
      <c r="P364" s="159"/>
      <c r="Q364" s="159"/>
      <c r="R364" s="160"/>
      <c r="S364" s="160"/>
      <c r="T364" s="160"/>
      <c r="U364" s="160"/>
      <c r="V364" s="160"/>
      <c r="W364" s="160"/>
      <c r="X364" s="160"/>
      <c r="Y364" s="160"/>
      <c r="Z364" s="150"/>
      <c r="AA364" s="150"/>
      <c r="AB364" s="150"/>
      <c r="AC364" s="150"/>
      <c r="AD364" s="150"/>
      <c r="AE364" s="150"/>
      <c r="AF364" s="150"/>
      <c r="AG364" s="150" t="s">
        <v>159</v>
      </c>
      <c r="AH364" s="150"/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85" t="str">
        <f>C364</f>
        <v>Dávkovací blok inhibitoru doplňované topné vody, komponenty osazeny na nosném rámu, vodoměr s impulzním výstupem, 1x elektromagnet. dávkovací čerpadlo, vstřikovací kus se zpětným ventilem, zásobní Pe nádrž 50 litrů na chemikálie se sacím košem a sondou hlídání hladiny, propojovací hadice, připojení DN20 (např.Aquaproduct DB3/4")</v>
      </c>
      <c r="BB364" s="150"/>
      <c r="BC364" s="150"/>
      <c r="BD364" s="150"/>
      <c r="BE364" s="150"/>
      <c r="BF364" s="150"/>
      <c r="BG364" s="150"/>
      <c r="BH364" s="150"/>
    </row>
    <row r="365" spans="1:60" outlineLevel="2" x14ac:dyDescent="0.2">
      <c r="A365" s="157"/>
      <c r="B365" s="158"/>
      <c r="C365" s="189" t="s">
        <v>1441</v>
      </c>
      <c r="D365" s="162"/>
      <c r="E365" s="163">
        <v>1</v>
      </c>
      <c r="F365" s="160"/>
      <c r="G365" s="160"/>
      <c r="H365" s="160"/>
      <c r="I365" s="160"/>
      <c r="J365" s="160"/>
      <c r="K365" s="160"/>
      <c r="L365" s="160"/>
      <c r="M365" s="160"/>
      <c r="N365" s="159"/>
      <c r="O365" s="159"/>
      <c r="P365" s="159"/>
      <c r="Q365" s="159"/>
      <c r="R365" s="160"/>
      <c r="S365" s="160"/>
      <c r="T365" s="160"/>
      <c r="U365" s="160"/>
      <c r="V365" s="160"/>
      <c r="W365" s="160"/>
      <c r="X365" s="160"/>
      <c r="Y365" s="160"/>
      <c r="Z365" s="150"/>
      <c r="AA365" s="150"/>
      <c r="AB365" s="150"/>
      <c r="AC365" s="150"/>
      <c r="AD365" s="150"/>
      <c r="AE365" s="150"/>
      <c r="AF365" s="150"/>
      <c r="AG365" s="150" t="s">
        <v>171</v>
      </c>
      <c r="AH365" s="150">
        <v>0</v>
      </c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</row>
    <row r="366" spans="1:60" outlineLevel="1" x14ac:dyDescent="0.2">
      <c r="A366" s="173">
        <v>143</v>
      </c>
      <c r="B366" s="174" t="s">
        <v>520</v>
      </c>
      <c r="C366" s="188" t="s">
        <v>521</v>
      </c>
      <c r="D366" s="175" t="s">
        <v>298</v>
      </c>
      <c r="E366" s="176">
        <v>5</v>
      </c>
      <c r="F366" s="177"/>
      <c r="G366" s="178">
        <f>ROUND(E366*F366,2)</f>
        <v>0</v>
      </c>
      <c r="H366" s="161"/>
      <c r="I366" s="160">
        <f>ROUND(E366*H366,2)</f>
        <v>0</v>
      </c>
      <c r="J366" s="161"/>
      <c r="K366" s="160">
        <f>ROUND(E366*J366,2)</f>
        <v>0</v>
      </c>
      <c r="L366" s="160">
        <v>21</v>
      </c>
      <c r="M366" s="160">
        <f>G366*(1+L366/100)</f>
        <v>0</v>
      </c>
      <c r="N366" s="159">
        <v>1.1299999999999999E-3</v>
      </c>
      <c r="O366" s="159">
        <f>ROUND(E366*N366,2)</f>
        <v>0.01</v>
      </c>
      <c r="P366" s="159">
        <v>0</v>
      </c>
      <c r="Q366" s="159">
        <f>ROUND(E366*P366,2)</f>
        <v>0</v>
      </c>
      <c r="R366" s="160"/>
      <c r="S366" s="160" t="s">
        <v>148</v>
      </c>
      <c r="T366" s="160" t="s">
        <v>148</v>
      </c>
      <c r="U366" s="160">
        <v>0</v>
      </c>
      <c r="V366" s="160">
        <f>ROUND(E366*U366,2)</f>
        <v>0</v>
      </c>
      <c r="W366" s="160"/>
      <c r="X366" s="160" t="s">
        <v>209</v>
      </c>
      <c r="Y366" s="160" t="s">
        <v>151</v>
      </c>
      <c r="Z366" s="150"/>
      <c r="AA366" s="150"/>
      <c r="AB366" s="150"/>
      <c r="AC366" s="150"/>
      <c r="AD366" s="150"/>
      <c r="AE366" s="150"/>
      <c r="AF366" s="150"/>
      <c r="AG366" s="150" t="s">
        <v>292</v>
      </c>
      <c r="AH366" s="150"/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</row>
    <row r="367" spans="1:60" outlineLevel="2" x14ac:dyDescent="0.2">
      <c r="A367" s="157"/>
      <c r="B367" s="158"/>
      <c r="C367" s="189" t="s">
        <v>1442</v>
      </c>
      <c r="D367" s="162"/>
      <c r="E367" s="163">
        <v>5</v>
      </c>
      <c r="F367" s="160"/>
      <c r="G367" s="160"/>
      <c r="H367" s="160"/>
      <c r="I367" s="160"/>
      <c r="J367" s="160"/>
      <c r="K367" s="160"/>
      <c r="L367" s="160"/>
      <c r="M367" s="160"/>
      <c r="N367" s="159"/>
      <c r="O367" s="159"/>
      <c r="P367" s="159"/>
      <c r="Q367" s="159"/>
      <c r="R367" s="160"/>
      <c r="S367" s="160"/>
      <c r="T367" s="160"/>
      <c r="U367" s="160"/>
      <c r="V367" s="160"/>
      <c r="W367" s="160"/>
      <c r="X367" s="160"/>
      <c r="Y367" s="160"/>
      <c r="Z367" s="150"/>
      <c r="AA367" s="150"/>
      <c r="AB367" s="150"/>
      <c r="AC367" s="150"/>
      <c r="AD367" s="150"/>
      <c r="AE367" s="150"/>
      <c r="AF367" s="150"/>
      <c r="AG367" s="150" t="s">
        <v>171</v>
      </c>
      <c r="AH367" s="150">
        <v>0</v>
      </c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</row>
    <row r="368" spans="1:60" outlineLevel="1" x14ac:dyDescent="0.2">
      <c r="A368" s="173">
        <v>144</v>
      </c>
      <c r="B368" s="174" t="s">
        <v>513</v>
      </c>
      <c r="C368" s="188" t="s">
        <v>514</v>
      </c>
      <c r="D368" s="175" t="s">
        <v>229</v>
      </c>
      <c r="E368" s="176">
        <v>5</v>
      </c>
      <c r="F368" s="177"/>
      <c r="G368" s="178">
        <f>ROUND(E368*F368,2)</f>
        <v>0</v>
      </c>
      <c r="H368" s="161"/>
      <c r="I368" s="160">
        <f>ROUND(E368*H368,2)</f>
        <v>0</v>
      </c>
      <c r="J368" s="161"/>
      <c r="K368" s="160">
        <f>ROUND(E368*J368,2)</f>
        <v>0</v>
      </c>
      <c r="L368" s="160">
        <v>21</v>
      </c>
      <c r="M368" s="160">
        <f>G368*(1+L368/100)</f>
        <v>0</v>
      </c>
      <c r="N368" s="159">
        <v>0</v>
      </c>
      <c r="O368" s="159">
        <f>ROUND(E368*N368,2)</f>
        <v>0</v>
      </c>
      <c r="P368" s="159">
        <v>0</v>
      </c>
      <c r="Q368" s="159">
        <f>ROUND(E368*P368,2)</f>
        <v>0</v>
      </c>
      <c r="R368" s="160" t="s">
        <v>235</v>
      </c>
      <c r="S368" s="160" t="s">
        <v>148</v>
      </c>
      <c r="T368" s="160" t="s">
        <v>148</v>
      </c>
      <c r="U368" s="160">
        <v>0</v>
      </c>
      <c r="V368" s="160">
        <f>ROUND(E368*U368,2)</f>
        <v>0</v>
      </c>
      <c r="W368" s="160"/>
      <c r="X368" s="160" t="s">
        <v>230</v>
      </c>
      <c r="Y368" s="160" t="s">
        <v>151</v>
      </c>
      <c r="Z368" s="150"/>
      <c r="AA368" s="150"/>
      <c r="AB368" s="150"/>
      <c r="AC368" s="150"/>
      <c r="AD368" s="150"/>
      <c r="AE368" s="150"/>
      <c r="AF368" s="150"/>
      <c r="AG368" s="150" t="s">
        <v>425</v>
      </c>
      <c r="AH368" s="150"/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</row>
    <row r="369" spans="1:60" outlineLevel="2" x14ac:dyDescent="0.2">
      <c r="A369" s="157"/>
      <c r="B369" s="158"/>
      <c r="C369" s="189" t="s">
        <v>1442</v>
      </c>
      <c r="D369" s="162"/>
      <c r="E369" s="163">
        <v>5</v>
      </c>
      <c r="F369" s="160"/>
      <c r="G369" s="160"/>
      <c r="H369" s="160"/>
      <c r="I369" s="160"/>
      <c r="J369" s="160"/>
      <c r="K369" s="160"/>
      <c r="L369" s="160"/>
      <c r="M369" s="160"/>
      <c r="N369" s="159"/>
      <c r="O369" s="159"/>
      <c r="P369" s="159"/>
      <c r="Q369" s="159"/>
      <c r="R369" s="160"/>
      <c r="S369" s="160"/>
      <c r="T369" s="160"/>
      <c r="U369" s="160"/>
      <c r="V369" s="160"/>
      <c r="W369" s="160"/>
      <c r="X369" s="160"/>
      <c r="Y369" s="160"/>
      <c r="Z369" s="150"/>
      <c r="AA369" s="150"/>
      <c r="AB369" s="150"/>
      <c r="AC369" s="150"/>
      <c r="AD369" s="150"/>
      <c r="AE369" s="150"/>
      <c r="AF369" s="150"/>
      <c r="AG369" s="150" t="s">
        <v>171</v>
      </c>
      <c r="AH369" s="150">
        <v>0</v>
      </c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</row>
    <row r="370" spans="1:60" outlineLevel="1" x14ac:dyDescent="0.2">
      <c r="A370" s="179">
        <v>145</v>
      </c>
      <c r="B370" s="180" t="s">
        <v>556</v>
      </c>
      <c r="C370" s="187" t="s">
        <v>557</v>
      </c>
      <c r="D370" s="181" t="s">
        <v>218</v>
      </c>
      <c r="E370" s="182">
        <v>0.14418</v>
      </c>
      <c r="F370" s="183"/>
      <c r="G370" s="184">
        <f>ROUND(E370*F370,2)</f>
        <v>0</v>
      </c>
      <c r="H370" s="161"/>
      <c r="I370" s="160">
        <f>ROUND(E370*H370,2)</f>
        <v>0</v>
      </c>
      <c r="J370" s="161"/>
      <c r="K370" s="160">
        <f>ROUND(E370*J370,2)</f>
        <v>0</v>
      </c>
      <c r="L370" s="160">
        <v>21</v>
      </c>
      <c r="M370" s="160">
        <f>G370*(1+L370/100)</f>
        <v>0</v>
      </c>
      <c r="N370" s="159">
        <v>0</v>
      </c>
      <c r="O370" s="159">
        <f>ROUND(E370*N370,2)</f>
        <v>0</v>
      </c>
      <c r="P370" s="159">
        <v>0</v>
      </c>
      <c r="Q370" s="159">
        <f>ROUND(E370*P370,2)</f>
        <v>0</v>
      </c>
      <c r="R370" s="160"/>
      <c r="S370" s="160" t="s">
        <v>148</v>
      </c>
      <c r="T370" s="160" t="s">
        <v>148</v>
      </c>
      <c r="U370" s="160">
        <v>4.04</v>
      </c>
      <c r="V370" s="160">
        <f>ROUND(E370*U370,2)</f>
        <v>0.57999999999999996</v>
      </c>
      <c r="W370" s="160"/>
      <c r="X370" s="160" t="s">
        <v>219</v>
      </c>
      <c r="Y370" s="160" t="s">
        <v>151</v>
      </c>
      <c r="Z370" s="150"/>
      <c r="AA370" s="150"/>
      <c r="AB370" s="150"/>
      <c r="AC370" s="150"/>
      <c r="AD370" s="150"/>
      <c r="AE370" s="150"/>
      <c r="AF370" s="150"/>
      <c r="AG370" s="150" t="s">
        <v>220</v>
      </c>
      <c r="AH370" s="150"/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</row>
    <row r="371" spans="1:60" x14ac:dyDescent="0.2">
      <c r="A371" s="166" t="s">
        <v>143</v>
      </c>
      <c r="B371" s="167" t="s">
        <v>104</v>
      </c>
      <c r="C371" s="186" t="s">
        <v>105</v>
      </c>
      <c r="D371" s="168"/>
      <c r="E371" s="169"/>
      <c r="F371" s="170"/>
      <c r="G371" s="171">
        <f>SUMIF(AG372:AG450,"&lt;&gt;NOR",G372:G450)</f>
        <v>0</v>
      </c>
      <c r="H371" s="165"/>
      <c r="I371" s="165">
        <f>SUM(I372:I450)</f>
        <v>0</v>
      </c>
      <c r="J371" s="165"/>
      <c r="K371" s="165">
        <f>SUM(K372:K450)</f>
        <v>0</v>
      </c>
      <c r="L371" s="165"/>
      <c r="M371" s="165">
        <f>SUM(M372:M450)</f>
        <v>0</v>
      </c>
      <c r="N371" s="164"/>
      <c r="O371" s="164">
        <f>SUM(O372:O450)</f>
        <v>0.01</v>
      </c>
      <c r="P371" s="164"/>
      <c r="Q371" s="164">
        <f>SUM(Q372:Q450)</f>
        <v>0</v>
      </c>
      <c r="R371" s="165"/>
      <c r="S371" s="165"/>
      <c r="T371" s="165"/>
      <c r="U371" s="165"/>
      <c r="V371" s="165">
        <f>SUM(V372:V450)</f>
        <v>6.57</v>
      </c>
      <c r="W371" s="165"/>
      <c r="X371" s="165"/>
      <c r="Y371" s="165"/>
      <c r="AG371" t="s">
        <v>144</v>
      </c>
    </row>
    <row r="372" spans="1:60" outlineLevel="1" x14ac:dyDescent="0.2">
      <c r="A372" s="173">
        <v>146</v>
      </c>
      <c r="B372" s="174" t="s">
        <v>721</v>
      </c>
      <c r="C372" s="188" t="s">
        <v>722</v>
      </c>
      <c r="D372" s="175" t="s">
        <v>229</v>
      </c>
      <c r="E372" s="176">
        <v>10</v>
      </c>
      <c r="F372" s="177"/>
      <c r="G372" s="178">
        <f>ROUND(E372*F372,2)</f>
        <v>0</v>
      </c>
      <c r="H372" s="161"/>
      <c r="I372" s="160">
        <f>ROUND(E372*H372,2)</f>
        <v>0</v>
      </c>
      <c r="J372" s="161"/>
      <c r="K372" s="160">
        <f>ROUND(E372*J372,2)</f>
        <v>0</v>
      </c>
      <c r="L372" s="160">
        <v>21</v>
      </c>
      <c r="M372" s="160">
        <f>G372*(1+L372/100)</f>
        <v>0</v>
      </c>
      <c r="N372" s="159">
        <v>0</v>
      </c>
      <c r="O372" s="159">
        <f>ROUND(E372*N372,2)</f>
        <v>0</v>
      </c>
      <c r="P372" s="159">
        <v>0</v>
      </c>
      <c r="Q372" s="159">
        <f>ROUND(E372*P372,2)</f>
        <v>0</v>
      </c>
      <c r="R372" s="160"/>
      <c r="S372" s="160" t="s">
        <v>148</v>
      </c>
      <c r="T372" s="160" t="s">
        <v>148</v>
      </c>
      <c r="U372" s="160">
        <v>0</v>
      </c>
      <c r="V372" s="160">
        <f>ROUND(E372*U372,2)</f>
        <v>0</v>
      </c>
      <c r="W372" s="160"/>
      <c r="X372" s="160" t="s">
        <v>209</v>
      </c>
      <c r="Y372" s="160" t="s">
        <v>151</v>
      </c>
      <c r="Z372" s="150"/>
      <c r="AA372" s="150"/>
      <c r="AB372" s="150"/>
      <c r="AC372" s="150"/>
      <c r="AD372" s="150"/>
      <c r="AE372" s="150"/>
      <c r="AF372" s="150"/>
      <c r="AG372" s="150" t="s">
        <v>292</v>
      </c>
      <c r="AH372" s="150"/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</row>
    <row r="373" spans="1:60" outlineLevel="2" x14ac:dyDescent="0.2">
      <c r="A373" s="157"/>
      <c r="B373" s="158"/>
      <c r="C373" s="189" t="s">
        <v>1443</v>
      </c>
      <c r="D373" s="162"/>
      <c r="E373" s="163">
        <v>2</v>
      </c>
      <c r="F373" s="160"/>
      <c r="G373" s="160"/>
      <c r="H373" s="160"/>
      <c r="I373" s="160"/>
      <c r="J373" s="160"/>
      <c r="K373" s="160"/>
      <c r="L373" s="160"/>
      <c r="M373" s="160"/>
      <c r="N373" s="159"/>
      <c r="O373" s="159"/>
      <c r="P373" s="159"/>
      <c r="Q373" s="159"/>
      <c r="R373" s="160"/>
      <c r="S373" s="160"/>
      <c r="T373" s="160"/>
      <c r="U373" s="160"/>
      <c r="V373" s="160"/>
      <c r="W373" s="160"/>
      <c r="X373" s="160"/>
      <c r="Y373" s="160"/>
      <c r="Z373" s="150"/>
      <c r="AA373" s="150"/>
      <c r="AB373" s="150"/>
      <c r="AC373" s="150"/>
      <c r="AD373" s="150"/>
      <c r="AE373" s="150"/>
      <c r="AF373" s="150"/>
      <c r="AG373" s="150" t="s">
        <v>171</v>
      </c>
      <c r="AH373" s="150">
        <v>5</v>
      </c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</row>
    <row r="374" spans="1:60" outlineLevel="3" x14ac:dyDescent="0.2">
      <c r="A374" s="157"/>
      <c r="B374" s="158"/>
      <c r="C374" s="189" t="s">
        <v>1444</v>
      </c>
      <c r="D374" s="162"/>
      <c r="E374" s="163">
        <v>6</v>
      </c>
      <c r="F374" s="160"/>
      <c r="G374" s="160"/>
      <c r="H374" s="160"/>
      <c r="I374" s="160"/>
      <c r="J374" s="160"/>
      <c r="K374" s="160"/>
      <c r="L374" s="160"/>
      <c r="M374" s="160"/>
      <c r="N374" s="159"/>
      <c r="O374" s="159"/>
      <c r="P374" s="159"/>
      <c r="Q374" s="159"/>
      <c r="R374" s="160"/>
      <c r="S374" s="160"/>
      <c r="T374" s="160"/>
      <c r="U374" s="160"/>
      <c r="V374" s="160"/>
      <c r="W374" s="160"/>
      <c r="X374" s="160"/>
      <c r="Y374" s="160"/>
      <c r="Z374" s="150"/>
      <c r="AA374" s="150"/>
      <c r="AB374" s="150"/>
      <c r="AC374" s="150"/>
      <c r="AD374" s="150"/>
      <c r="AE374" s="150"/>
      <c r="AF374" s="150"/>
      <c r="AG374" s="150" t="s">
        <v>171</v>
      </c>
      <c r="AH374" s="150">
        <v>5</v>
      </c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</row>
    <row r="375" spans="1:60" outlineLevel="3" x14ac:dyDescent="0.2">
      <c r="A375" s="157"/>
      <c r="B375" s="158"/>
      <c r="C375" s="189" t="s">
        <v>1445</v>
      </c>
      <c r="D375" s="162"/>
      <c r="E375" s="163">
        <v>1</v>
      </c>
      <c r="F375" s="160"/>
      <c r="G375" s="160"/>
      <c r="H375" s="160"/>
      <c r="I375" s="160"/>
      <c r="J375" s="160"/>
      <c r="K375" s="160"/>
      <c r="L375" s="160"/>
      <c r="M375" s="160"/>
      <c r="N375" s="159"/>
      <c r="O375" s="159"/>
      <c r="P375" s="159"/>
      <c r="Q375" s="159"/>
      <c r="R375" s="160"/>
      <c r="S375" s="160"/>
      <c r="T375" s="160"/>
      <c r="U375" s="160"/>
      <c r="V375" s="160"/>
      <c r="W375" s="160"/>
      <c r="X375" s="160"/>
      <c r="Y375" s="160"/>
      <c r="Z375" s="150"/>
      <c r="AA375" s="150"/>
      <c r="AB375" s="150"/>
      <c r="AC375" s="150"/>
      <c r="AD375" s="150"/>
      <c r="AE375" s="150"/>
      <c r="AF375" s="150"/>
      <c r="AG375" s="150" t="s">
        <v>171</v>
      </c>
      <c r="AH375" s="150">
        <v>5</v>
      </c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</row>
    <row r="376" spans="1:60" outlineLevel="3" x14ac:dyDescent="0.2">
      <c r="A376" s="157"/>
      <c r="B376" s="158"/>
      <c r="C376" s="189" t="s">
        <v>1446</v>
      </c>
      <c r="D376" s="162"/>
      <c r="E376" s="163">
        <v>1</v>
      </c>
      <c r="F376" s="160"/>
      <c r="G376" s="160"/>
      <c r="H376" s="160"/>
      <c r="I376" s="160"/>
      <c r="J376" s="160"/>
      <c r="K376" s="160"/>
      <c r="L376" s="160"/>
      <c r="M376" s="160"/>
      <c r="N376" s="159"/>
      <c r="O376" s="159"/>
      <c r="P376" s="159"/>
      <c r="Q376" s="159"/>
      <c r="R376" s="160"/>
      <c r="S376" s="160"/>
      <c r="T376" s="160"/>
      <c r="U376" s="160"/>
      <c r="V376" s="160"/>
      <c r="W376" s="160"/>
      <c r="X376" s="160"/>
      <c r="Y376" s="160"/>
      <c r="Z376" s="150"/>
      <c r="AA376" s="150"/>
      <c r="AB376" s="150"/>
      <c r="AC376" s="150"/>
      <c r="AD376" s="150"/>
      <c r="AE376" s="150"/>
      <c r="AF376" s="150"/>
      <c r="AG376" s="150" t="s">
        <v>171</v>
      </c>
      <c r="AH376" s="150">
        <v>5</v>
      </c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</row>
    <row r="377" spans="1:60" outlineLevel="1" x14ac:dyDescent="0.2">
      <c r="A377" s="173">
        <v>147</v>
      </c>
      <c r="B377" s="174" t="s">
        <v>1447</v>
      </c>
      <c r="C377" s="188" t="s">
        <v>1448</v>
      </c>
      <c r="D377" s="175" t="s">
        <v>229</v>
      </c>
      <c r="E377" s="176">
        <v>1</v>
      </c>
      <c r="F377" s="177"/>
      <c r="G377" s="178">
        <f>ROUND(E377*F377,2)</f>
        <v>0</v>
      </c>
      <c r="H377" s="161"/>
      <c r="I377" s="160">
        <f>ROUND(E377*H377,2)</f>
        <v>0</v>
      </c>
      <c r="J377" s="161"/>
      <c r="K377" s="160">
        <f>ROUND(E377*J377,2)</f>
        <v>0</v>
      </c>
      <c r="L377" s="160">
        <v>21</v>
      </c>
      <c r="M377" s="160">
        <f>G377*(1+L377/100)</f>
        <v>0</v>
      </c>
      <c r="N377" s="159">
        <v>0</v>
      </c>
      <c r="O377" s="159">
        <f>ROUND(E377*N377,2)</f>
        <v>0</v>
      </c>
      <c r="P377" s="159">
        <v>0</v>
      </c>
      <c r="Q377" s="159">
        <f>ROUND(E377*P377,2)</f>
        <v>0</v>
      </c>
      <c r="R377" s="160"/>
      <c r="S377" s="160" t="s">
        <v>148</v>
      </c>
      <c r="T377" s="160" t="s">
        <v>148</v>
      </c>
      <c r="U377" s="160">
        <v>0.05</v>
      </c>
      <c r="V377" s="160">
        <f>ROUND(E377*U377,2)</f>
        <v>0.05</v>
      </c>
      <c r="W377" s="160"/>
      <c r="X377" s="160" t="s">
        <v>209</v>
      </c>
      <c r="Y377" s="160" t="s">
        <v>151</v>
      </c>
      <c r="Z377" s="150"/>
      <c r="AA377" s="150"/>
      <c r="AB377" s="150"/>
      <c r="AC377" s="150"/>
      <c r="AD377" s="150"/>
      <c r="AE377" s="150"/>
      <c r="AF377" s="150"/>
      <c r="AG377" s="150" t="s">
        <v>214</v>
      </c>
      <c r="AH377" s="150"/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</row>
    <row r="378" spans="1:60" outlineLevel="2" x14ac:dyDescent="0.2">
      <c r="A378" s="157"/>
      <c r="B378" s="158"/>
      <c r="C378" s="189" t="s">
        <v>754</v>
      </c>
      <c r="D378" s="162"/>
      <c r="E378" s="163">
        <v>1</v>
      </c>
      <c r="F378" s="160"/>
      <c r="G378" s="160"/>
      <c r="H378" s="160"/>
      <c r="I378" s="160"/>
      <c r="J378" s="160"/>
      <c r="K378" s="160"/>
      <c r="L378" s="160"/>
      <c r="M378" s="160"/>
      <c r="N378" s="159"/>
      <c r="O378" s="159"/>
      <c r="P378" s="159"/>
      <c r="Q378" s="159"/>
      <c r="R378" s="160"/>
      <c r="S378" s="160"/>
      <c r="T378" s="160"/>
      <c r="U378" s="160"/>
      <c r="V378" s="160"/>
      <c r="W378" s="160"/>
      <c r="X378" s="160"/>
      <c r="Y378" s="160"/>
      <c r="Z378" s="150"/>
      <c r="AA378" s="150"/>
      <c r="AB378" s="150"/>
      <c r="AC378" s="150"/>
      <c r="AD378" s="150"/>
      <c r="AE378" s="150"/>
      <c r="AF378" s="150"/>
      <c r="AG378" s="150" t="s">
        <v>171</v>
      </c>
      <c r="AH378" s="150">
        <v>5</v>
      </c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</row>
    <row r="379" spans="1:60" outlineLevel="1" x14ac:dyDescent="0.2">
      <c r="A379" s="173">
        <v>148</v>
      </c>
      <c r="B379" s="174" t="s">
        <v>729</v>
      </c>
      <c r="C379" s="188" t="s">
        <v>730</v>
      </c>
      <c r="D379" s="175" t="s">
        <v>229</v>
      </c>
      <c r="E379" s="176">
        <v>4</v>
      </c>
      <c r="F379" s="177"/>
      <c r="G379" s="178">
        <f>ROUND(E379*F379,2)</f>
        <v>0</v>
      </c>
      <c r="H379" s="161"/>
      <c r="I379" s="160">
        <f>ROUND(E379*H379,2)</f>
        <v>0</v>
      </c>
      <c r="J379" s="161"/>
      <c r="K379" s="160">
        <f>ROUND(E379*J379,2)</f>
        <v>0</v>
      </c>
      <c r="L379" s="160">
        <v>21</v>
      </c>
      <c r="M379" s="160">
        <f>G379*(1+L379/100)</f>
        <v>0</v>
      </c>
      <c r="N379" s="159">
        <v>0</v>
      </c>
      <c r="O379" s="159">
        <f>ROUND(E379*N379,2)</f>
        <v>0</v>
      </c>
      <c r="P379" s="159">
        <v>0</v>
      </c>
      <c r="Q379" s="159">
        <f>ROUND(E379*P379,2)</f>
        <v>0</v>
      </c>
      <c r="R379" s="160"/>
      <c r="S379" s="160" t="s">
        <v>148</v>
      </c>
      <c r="T379" s="160" t="s">
        <v>148</v>
      </c>
      <c r="U379" s="160">
        <v>0</v>
      </c>
      <c r="V379" s="160">
        <f>ROUND(E379*U379,2)</f>
        <v>0</v>
      </c>
      <c r="W379" s="160"/>
      <c r="X379" s="160" t="s">
        <v>209</v>
      </c>
      <c r="Y379" s="160" t="s">
        <v>151</v>
      </c>
      <c r="Z379" s="150"/>
      <c r="AA379" s="150"/>
      <c r="AB379" s="150"/>
      <c r="AC379" s="150"/>
      <c r="AD379" s="150"/>
      <c r="AE379" s="150"/>
      <c r="AF379" s="150"/>
      <c r="AG379" s="150" t="s">
        <v>292</v>
      </c>
      <c r="AH379" s="150"/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</row>
    <row r="380" spans="1:60" outlineLevel="2" x14ac:dyDescent="0.2">
      <c r="A380" s="157"/>
      <c r="B380" s="158"/>
      <c r="C380" s="189" t="s">
        <v>1449</v>
      </c>
      <c r="D380" s="162"/>
      <c r="E380" s="163">
        <v>1</v>
      </c>
      <c r="F380" s="160"/>
      <c r="G380" s="160"/>
      <c r="H380" s="160"/>
      <c r="I380" s="160"/>
      <c r="J380" s="160"/>
      <c r="K380" s="160"/>
      <c r="L380" s="160"/>
      <c r="M380" s="160"/>
      <c r="N380" s="159"/>
      <c r="O380" s="159"/>
      <c r="P380" s="159"/>
      <c r="Q380" s="159"/>
      <c r="R380" s="160"/>
      <c r="S380" s="160"/>
      <c r="T380" s="160"/>
      <c r="U380" s="160"/>
      <c r="V380" s="160"/>
      <c r="W380" s="160"/>
      <c r="X380" s="160"/>
      <c r="Y380" s="160"/>
      <c r="Z380" s="150"/>
      <c r="AA380" s="150"/>
      <c r="AB380" s="150"/>
      <c r="AC380" s="150"/>
      <c r="AD380" s="150"/>
      <c r="AE380" s="150"/>
      <c r="AF380" s="150"/>
      <c r="AG380" s="150" t="s">
        <v>171</v>
      </c>
      <c r="AH380" s="150">
        <v>5</v>
      </c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</row>
    <row r="381" spans="1:60" outlineLevel="3" x14ac:dyDescent="0.2">
      <c r="A381" s="157"/>
      <c r="B381" s="158"/>
      <c r="C381" s="189" t="s">
        <v>1450</v>
      </c>
      <c r="D381" s="162"/>
      <c r="E381" s="163">
        <v>1</v>
      </c>
      <c r="F381" s="160"/>
      <c r="G381" s="160"/>
      <c r="H381" s="160"/>
      <c r="I381" s="160"/>
      <c r="J381" s="160"/>
      <c r="K381" s="160"/>
      <c r="L381" s="160"/>
      <c r="M381" s="160"/>
      <c r="N381" s="159"/>
      <c r="O381" s="159"/>
      <c r="P381" s="159"/>
      <c r="Q381" s="159"/>
      <c r="R381" s="160"/>
      <c r="S381" s="160"/>
      <c r="T381" s="160"/>
      <c r="U381" s="160"/>
      <c r="V381" s="160"/>
      <c r="W381" s="160"/>
      <c r="X381" s="160"/>
      <c r="Y381" s="160"/>
      <c r="Z381" s="150"/>
      <c r="AA381" s="150"/>
      <c r="AB381" s="150"/>
      <c r="AC381" s="150"/>
      <c r="AD381" s="150"/>
      <c r="AE381" s="150"/>
      <c r="AF381" s="150"/>
      <c r="AG381" s="150" t="s">
        <v>171</v>
      </c>
      <c r="AH381" s="150">
        <v>5</v>
      </c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</row>
    <row r="382" spans="1:60" outlineLevel="3" x14ac:dyDescent="0.2">
      <c r="A382" s="157"/>
      <c r="B382" s="158"/>
      <c r="C382" s="189" t="s">
        <v>1451</v>
      </c>
      <c r="D382" s="162"/>
      <c r="E382" s="163">
        <v>2</v>
      </c>
      <c r="F382" s="160"/>
      <c r="G382" s="160"/>
      <c r="H382" s="160"/>
      <c r="I382" s="160"/>
      <c r="J382" s="160"/>
      <c r="K382" s="160"/>
      <c r="L382" s="160"/>
      <c r="M382" s="160"/>
      <c r="N382" s="159"/>
      <c r="O382" s="159"/>
      <c r="P382" s="159"/>
      <c r="Q382" s="159"/>
      <c r="R382" s="160"/>
      <c r="S382" s="160"/>
      <c r="T382" s="160"/>
      <c r="U382" s="160"/>
      <c r="V382" s="160"/>
      <c r="W382" s="160"/>
      <c r="X382" s="160"/>
      <c r="Y382" s="160"/>
      <c r="Z382" s="150"/>
      <c r="AA382" s="150"/>
      <c r="AB382" s="150"/>
      <c r="AC382" s="150"/>
      <c r="AD382" s="150"/>
      <c r="AE382" s="150"/>
      <c r="AF382" s="150"/>
      <c r="AG382" s="150" t="s">
        <v>171</v>
      </c>
      <c r="AH382" s="150">
        <v>5</v>
      </c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</row>
    <row r="383" spans="1:60" outlineLevel="1" x14ac:dyDescent="0.2">
      <c r="A383" s="173">
        <v>149</v>
      </c>
      <c r="B383" s="174" t="s">
        <v>733</v>
      </c>
      <c r="C383" s="188" t="s">
        <v>734</v>
      </c>
      <c r="D383" s="175" t="s">
        <v>229</v>
      </c>
      <c r="E383" s="176">
        <v>14</v>
      </c>
      <c r="F383" s="177"/>
      <c r="G383" s="178">
        <f>ROUND(E383*F383,2)</f>
        <v>0</v>
      </c>
      <c r="H383" s="161"/>
      <c r="I383" s="160">
        <f>ROUND(E383*H383,2)</f>
        <v>0</v>
      </c>
      <c r="J383" s="161"/>
      <c r="K383" s="160">
        <f>ROUND(E383*J383,2)</f>
        <v>0</v>
      </c>
      <c r="L383" s="160">
        <v>21</v>
      </c>
      <c r="M383" s="160">
        <f>G383*(1+L383/100)</f>
        <v>0</v>
      </c>
      <c r="N383" s="159">
        <v>0</v>
      </c>
      <c r="O383" s="159">
        <f>ROUND(E383*N383,2)</f>
        <v>0</v>
      </c>
      <c r="P383" s="159">
        <v>0</v>
      </c>
      <c r="Q383" s="159">
        <f>ROUND(E383*P383,2)</f>
        <v>0</v>
      </c>
      <c r="R383" s="160"/>
      <c r="S383" s="160" t="s">
        <v>148</v>
      </c>
      <c r="T383" s="160" t="s">
        <v>148</v>
      </c>
      <c r="U383" s="160">
        <v>0.21</v>
      </c>
      <c r="V383" s="160">
        <f>ROUND(E383*U383,2)</f>
        <v>2.94</v>
      </c>
      <c r="W383" s="160"/>
      <c r="X383" s="160" t="s">
        <v>209</v>
      </c>
      <c r="Y383" s="160" t="s">
        <v>151</v>
      </c>
      <c r="Z383" s="150"/>
      <c r="AA383" s="150"/>
      <c r="AB383" s="150"/>
      <c r="AC383" s="150"/>
      <c r="AD383" s="150"/>
      <c r="AE383" s="150"/>
      <c r="AF383" s="150"/>
      <c r="AG383" s="150" t="s">
        <v>214</v>
      </c>
      <c r="AH383" s="150"/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</row>
    <row r="384" spans="1:60" outlineLevel="2" x14ac:dyDescent="0.2">
      <c r="A384" s="157"/>
      <c r="B384" s="158"/>
      <c r="C384" s="189" t="s">
        <v>1452</v>
      </c>
      <c r="D384" s="162"/>
      <c r="E384" s="163">
        <v>1</v>
      </c>
      <c r="F384" s="160"/>
      <c r="G384" s="160"/>
      <c r="H384" s="160"/>
      <c r="I384" s="160"/>
      <c r="J384" s="160"/>
      <c r="K384" s="160"/>
      <c r="L384" s="160"/>
      <c r="M384" s="160"/>
      <c r="N384" s="159"/>
      <c r="O384" s="159"/>
      <c r="P384" s="159"/>
      <c r="Q384" s="159"/>
      <c r="R384" s="160"/>
      <c r="S384" s="160"/>
      <c r="T384" s="160"/>
      <c r="U384" s="160"/>
      <c r="V384" s="160"/>
      <c r="W384" s="160"/>
      <c r="X384" s="160"/>
      <c r="Y384" s="160"/>
      <c r="Z384" s="150"/>
      <c r="AA384" s="150"/>
      <c r="AB384" s="150"/>
      <c r="AC384" s="150"/>
      <c r="AD384" s="150"/>
      <c r="AE384" s="150"/>
      <c r="AF384" s="150"/>
      <c r="AG384" s="150" t="s">
        <v>171</v>
      </c>
      <c r="AH384" s="150">
        <v>5</v>
      </c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</row>
    <row r="385" spans="1:60" outlineLevel="3" x14ac:dyDescent="0.2">
      <c r="A385" s="157"/>
      <c r="B385" s="158"/>
      <c r="C385" s="189" t="s">
        <v>1453</v>
      </c>
      <c r="D385" s="162"/>
      <c r="E385" s="163">
        <v>1</v>
      </c>
      <c r="F385" s="160"/>
      <c r="G385" s="160"/>
      <c r="H385" s="160"/>
      <c r="I385" s="160"/>
      <c r="J385" s="160"/>
      <c r="K385" s="160"/>
      <c r="L385" s="160"/>
      <c r="M385" s="160"/>
      <c r="N385" s="159"/>
      <c r="O385" s="159"/>
      <c r="P385" s="159"/>
      <c r="Q385" s="159"/>
      <c r="R385" s="160"/>
      <c r="S385" s="160"/>
      <c r="T385" s="160"/>
      <c r="U385" s="160"/>
      <c r="V385" s="160"/>
      <c r="W385" s="160"/>
      <c r="X385" s="160"/>
      <c r="Y385" s="160"/>
      <c r="Z385" s="150"/>
      <c r="AA385" s="150"/>
      <c r="AB385" s="150"/>
      <c r="AC385" s="150"/>
      <c r="AD385" s="150"/>
      <c r="AE385" s="150"/>
      <c r="AF385" s="150"/>
      <c r="AG385" s="150" t="s">
        <v>171</v>
      </c>
      <c r="AH385" s="150">
        <v>5</v>
      </c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</row>
    <row r="386" spans="1:60" outlineLevel="3" x14ac:dyDescent="0.2">
      <c r="A386" s="157"/>
      <c r="B386" s="158"/>
      <c r="C386" s="189" t="s">
        <v>1454</v>
      </c>
      <c r="D386" s="162"/>
      <c r="E386" s="163">
        <v>6</v>
      </c>
      <c r="F386" s="160"/>
      <c r="G386" s="160"/>
      <c r="H386" s="160"/>
      <c r="I386" s="160"/>
      <c r="J386" s="160"/>
      <c r="K386" s="160"/>
      <c r="L386" s="160"/>
      <c r="M386" s="160"/>
      <c r="N386" s="159"/>
      <c r="O386" s="159"/>
      <c r="P386" s="159"/>
      <c r="Q386" s="159"/>
      <c r="R386" s="160"/>
      <c r="S386" s="160"/>
      <c r="T386" s="160"/>
      <c r="U386" s="160"/>
      <c r="V386" s="160"/>
      <c r="W386" s="160"/>
      <c r="X386" s="160"/>
      <c r="Y386" s="160"/>
      <c r="Z386" s="150"/>
      <c r="AA386" s="150"/>
      <c r="AB386" s="150"/>
      <c r="AC386" s="150"/>
      <c r="AD386" s="150"/>
      <c r="AE386" s="150"/>
      <c r="AF386" s="150"/>
      <c r="AG386" s="150" t="s">
        <v>171</v>
      </c>
      <c r="AH386" s="150">
        <v>5</v>
      </c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</row>
    <row r="387" spans="1:60" outlineLevel="3" x14ac:dyDescent="0.2">
      <c r="A387" s="157"/>
      <c r="B387" s="158"/>
      <c r="C387" s="189" t="s">
        <v>1455</v>
      </c>
      <c r="D387" s="162"/>
      <c r="E387" s="163">
        <v>6</v>
      </c>
      <c r="F387" s="160"/>
      <c r="G387" s="160"/>
      <c r="H387" s="160"/>
      <c r="I387" s="160"/>
      <c r="J387" s="160"/>
      <c r="K387" s="160"/>
      <c r="L387" s="160"/>
      <c r="M387" s="160"/>
      <c r="N387" s="159"/>
      <c r="O387" s="159"/>
      <c r="P387" s="159"/>
      <c r="Q387" s="159"/>
      <c r="R387" s="160"/>
      <c r="S387" s="160"/>
      <c r="T387" s="160"/>
      <c r="U387" s="160"/>
      <c r="V387" s="160"/>
      <c r="W387" s="160"/>
      <c r="X387" s="160"/>
      <c r="Y387" s="160"/>
      <c r="Z387" s="150"/>
      <c r="AA387" s="150"/>
      <c r="AB387" s="150"/>
      <c r="AC387" s="150"/>
      <c r="AD387" s="150"/>
      <c r="AE387" s="150"/>
      <c r="AF387" s="150"/>
      <c r="AG387" s="150" t="s">
        <v>171</v>
      </c>
      <c r="AH387" s="150">
        <v>5</v>
      </c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</row>
    <row r="388" spans="1:60" outlineLevel="1" x14ac:dyDescent="0.2">
      <c r="A388" s="173">
        <v>150</v>
      </c>
      <c r="B388" s="174" t="s">
        <v>736</v>
      </c>
      <c r="C388" s="188" t="s">
        <v>737</v>
      </c>
      <c r="D388" s="175" t="s">
        <v>229</v>
      </c>
      <c r="E388" s="176">
        <v>2</v>
      </c>
      <c r="F388" s="177"/>
      <c r="G388" s="178">
        <f>ROUND(E388*F388,2)</f>
        <v>0</v>
      </c>
      <c r="H388" s="161"/>
      <c r="I388" s="160">
        <f>ROUND(E388*H388,2)</f>
        <v>0</v>
      </c>
      <c r="J388" s="161"/>
      <c r="K388" s="160">
        <f>ROUND(E388*J388,2)</f>
        <v>0</v>
      </c>
      <c r="L388" s="160">
        <v>21</v>
      </c>
      <c r="M388" s="160">
        <f>G388*(1+L388/100)</f>
        <v>0</v>
      </c>
      <c r="N388" s="159">
        <v>0</v>
      </c>
      <c r="O388" s="159">
        <f>ROUND(E388*N388,2)</f>
        <v>0</v>
      </c>
      <c r="P388" s="159">
        <v>0</v>
      </c>
      <c r="Q388" s="159">
        <f>ROUND(E388*P388,2)</f>
        <v>0</v>
      </c>
      <c r="R388" s="160"/>
      <c r="S388" s="160" t="s">
        <v>148</v>
      </c>
      <c r="T388" s="160" t="s">
        <v>148</v>
      </c>
      <c r="U388" s="160">
        <v>0.23</v>
      </c>
      <c r="V388" s="160">
        <f>ROUND(E388*U388,2)</f>
        <v>0.46</v>
      </c>
      <c r="W388" s="160"/>
      <c r="X388" s="160" t="s">
        <v>209</v>
      </c>
      <c r="Y388" s="160" t="s">
        <v>151</v>
      </c>
      <c r="Z388" s="150"/>
      <c r="AA388" s="150"/>
      <c r="AB388" s="150"/>
      <c r="AC388" s="150"/>
      <c r="AD388" s="150"/>
      <c r="AE388" s="150"/>
      <c r="AF388" s="150"/>
      <c r="AG388" s="150" t="s">
        <v>214</v>
      </c>
      <c r="AH388" s="150"/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</row>
    <row r="389" spans="1:60" outlineLevel="2" x14ac:dyDescent="0.2">
      <c r="A389" s="157"/>
      <c r="B389" s="158"/>
      <c r="C389" s="189" t="s">
        <v>1456</v>
      </c>
      <c r="D389" s="162"/>
      <c r="E389" s="163">
        <v>1</v>
      </c>
      <c r="F389" s="160"/>
      <c r="G389" s="160"/>
      <c r="H389" s="160"/>
      <c r="I389" s="160"/>
      <c r="J389" s="160"/>
      <c r="K389" s="160"/>
      <c r="L389" s="160"/>
      <c r="M389" s="160"/>
      <c r="N389" s="159"/>
      <c r="O389" s="159"/>
      <c r="P389" s="159"/>
      <c r="Q389" s="159"/>
      <c r="R389" s="160"/>
      <c r="S389" s="160"/>
      <c r="T389" s="160"/>
      <c r="U389" s="160"/>
      <c r="V389" s="160"/>
      <c r="W389" s="160"/>
      <c r="X389" s="160"/>
      <c r="Y389" s="160"/>
      <c r="Z389" s="150"/>
      <c r="AA389" s="150"/>
      <c r="AB389" s="150"/>
      <c r="AC389" s="150"/>
      <c r="AD389" s="150"/>
      <c r="AE389" s="150"/>
      <c r="AF389" s="150"/>
      <c r="AG389" s="150" t="s">
        <v>171</v>
      </c>
      <c r="AH389" s="150">
        <v>5</v>
      </c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</row>
    <row r="390" spans="1:60" outlineLevel="3" x14ac:dyDescent="0.2">
      <c r="A390" s="157"/>
      <c r="B390" s="158"/>
      <c r="C390" s="189" t="s">
        <v>1457</v>
      </c>
      <c r="D390" s="162"/>
      <c r="E390" s="163">
        <v>1</v>
      </c>
      <c r="F390" s="160"/>
      <c r="G390" s="160"/>
      <c r="H390" s="160"/>
      <c r="I390" s="160"/>
      <c r="J390" s="160"/>
      <c r="K390" s="160"/>
      <c r="L390" s="160"/>
      <c r="M390" s="160"/>
      <c r="N390" s="159"/>
      <c r="O390" s="159"/>
      <c r="P390" s="159"/>
      <c r="Q390" s="159"/>
      <c r="R390" s="160"/>
      <c r="S390" s="160"/>
      <c r="T390" s="160"/>
      <c r="U390" s="160"/>
      <c r="V390" s="160"/>
      <c r="W390" s="160"/>
      <c r="X390" s="160"/>
      <c r="Y390" s="160"/>
      <c r="Z390" s="150"/>
      <c r="AA390" s="150"/>
      <c r="AB390" s="150"/>
      <c r="AC390" s="150"/>
      <c r="AD390" s="150"/>
      <c r="AE390" s="150"/>
      <c r="AF390" s="150"/>
      <c r="AG390" s="150" t="s">
        <v>171</v>
      </c>
      <c r="AH390" s="150">
        <v>5</v>
      </c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</row>
    <row r="391" spans="1:60" outlineLevel="1" x14ac:dyDescent="0.2">
      <c r="A391" s="173">
        <v>151</v>
      </c>
      <c r="B391" s="174" t="s">
        <v>747</v>
      </c>
      <c r="C391" s="188" t="s">
        <v>748</v>
      </c>
      <c r="D391" s="175" t="s">
        <v>229</v>
      </c>
      <c r="E391" s="176">
        <v>4</v>
      </c>
      <c r="F391" s="177"/>
      <c r="G391" s="178">
        <f>ROUND(E391*F391,2)</f>
        <v>0</v>
      </c>
      <c r="H391" s="161"/>
      <c r="I391" s="160">
        <f>ROUND(E391*H391,2)</f>
        <v>0</v>
      </c>
      <c r="J391" s="161"/>
      <c r="K391" s="160">
        <f>ROUND(E391*J391,2)</f>
        <v>0</v>
      </c>
      <c r="L391" s="160">
        <v>21</v>
      </c>
      <c r="M391" s="160">
        <f>G391*(1+L391/100)</f>
        <v>0</v>
      </c>
      <c r="N391" s="159">
        <v>0</v>
      </c>
      <c r="O391" s="159">
        <f>ROUND(E391*N391,2)</f>
        <v>0</v>
      </c>
      <c r="P391" s="159">
        <v>0</v>
      </c>
      <c r="Q391" s="159">
        <f>ROUND(E391*P391,2)</f>
        <v>0</v>
      </c>
      <c r="R391" s="160"/>
      <c r="S391" s="160" t="s">
        <v>148</v>
      </c>
      <c r="T391" s="160" t="s">
        <v>148</v>
      </c>
      <c r="U391" s="160">
        <v>0.35</v>
      </c>
      <c r="V391" s="160">
        <f>ROUND(E391*U391,2)</f>
        <v>1.4</v>
      </c>
      <c r="W391" s="160"/>
      <c r="X391" s="160" t="s">
        <v>209</v>
      </c>
      <c r="Y391" s="160" t="s">
        <v>151</v>
      </c>
      <c r="Z391" s="150"/>
      <c r="AA391" s="150"/>
      <c r="AB391" s="150"/>
      <c r="AC391" s="150"/>
      <c r="AD391" s="150"/>
      <c r="AE391" s="150"/>
      <c r="AF391" s="150"/>
      <c r="AG391" s="150" t="s">
        <v>214</v>
      </c>
      <c r="AH391" s="150"/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</row>
    <row r="392" spans="1:60" outlineLevel="2" x14ac:dyDescent="0.2">
      <c r="A392" s="157"/>
      <c r="B392" s="158"/>
      <c r="C392" s="189" t="s">
        <v>1458</v>
      </c>
      <c r="D392" s="162"/>
      <c r="E392" s="163">
        <v>1</v>
      </c>
      <c r="F392" s="160"/>
      <c r="G392" s="160"/>
      <c r="H392" s="160"/>
      <c r="I392" s="160"/>
      <c r="J392" s="160"/>
      <c r="K392" s="160"/>
      <c r="L392" s="160"/>
      <c r="M392" s="160"/>
      <c r="N392" s="159"/>
      <c r="O392" s="159"/>
      <c r="P392" s="159"/>
      <c r="Q392" s="159"/>
      <c r="R392" s="160"/>
      <c r="S392" s="160"/>
      <c r="T392" s="160"/>
      <c r="U392" s="160"/>
      <c r="V392" s="160"/>
      <c r="W392" s="160"/>
      <c r="X392" s="160"/>
      <c r="Y392" s="160"/>
      <c r="Z392" s="150"/>
      <c r="AA392" s="150"/>
      <c r="AB392" s="150"/>
      <c r="AC392" s="150"/>
      <c r="AD392" s="150"/>
      <c r="AE392" s="150"/>
      <c r="AF392" s="150"/>
      <c r="AG392" s="150" t="s">
        <v>171</v>
      </c>
      <c r="AH392" s="150">
        <v>5</v>
      </c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</row>
    <row r="393" spans="1:60" outlineLevel="3" x14ac:dyDescent="0.2">
      <c r="A393" s="157"/>
      <c r="B393" s="158"/>
      <c r="C393" s="189" t="s">
        <v>724</v>
      </c>
      <c r="D393" s="162"/>
      <c r="E393" s="163">
        <v>2</v>
      </c>
      <c r="F393" s="160"/>
      <c r="G393" s="160"/>
      <c r="H393" s="160"/>
      <c r="I393" s="160"/>
      <c r="J393" s="160"/>
      <c r="K393" s="160"/>
      <c r="L393" s="160"/>
      <c r="M393" s="160"/>
      <c r="N393" s="159"/>
      <c r="O393" s="159"/>
      <c r="P393" s="159"/>
      <c r="Q393" s="159"/>
      <c r="R393" s="160"/>
      <c r="S393" s="160"/>
      <c r="T393" s="160"/>
      <c r="U393" s="160"/>
      <c r="V393" s="160"/>
      <c r="W393" s="160"/>
      <c r="X393" s="160"/>
      <c r="Y393" s="160"/>
      <c r="Z393" s="150"/>
      <c r="AA393" s="150"/>
      <c r="AB393" s="150"/>
      <c r="AC393" s="150"/>
      <c r="AD393" s="150"/>
      <c r="AE393" s="150"/>
      <c r="AF393" s="150"/>
      <c r="AG393" s="150" t="s">
        <v>171</v>
      </c>
      <c r="AH393" s="150">
        <v>5</v>
      </c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</row>
    <row r="394" spans="1:60" outlineLevel="3" x14ac:dyDescent="0.2">
      <c r="A394" s="157"/>
      <c r="B394" s="158"/>
      <c r="C394" s="189" t="s">
        <v>1459</v>
      </c>
      <c r="D394" s="162"/>
      <c r="E394" s="163">
        <v>1</v>
      </c>
      <c r="F394" s="160"/>
      <c r="G394" s="160"/>
      <c r="H394" s="160"/>
      <c r="I394" s="160"/>
      <c r="J394" s="160"/>
      <c r="K394" s="160"/>
      <c r="L394" s="160"/>
      <c r="M394" s="160"/>
      <c r="N394" s="159"/>
      <c r="O394" s="159"/>
      <c r="P394" s="159"/>
      <c r="Q394" s="159"/>
      <c r="R394" s="160"/>
      <c r="S394" s="160"/>
      <c r="T394" s="160"/>
      <c r="U394" s="160"/>
      <c r="V394" s="160"/>
      <c r="W394" s="160"/>
      <c r="X394" s="160"/>
      <c r="Y394" s="160"/>
      <c r="Z394" s="150"/>
      <c r="AA394" s="150"/>
      <c r="AB394" s="150"/>
      <c r="AC394" s="150"/>
      <c r="AD394" s="150"/>
      <c r="AE394" s="150"/>
      <c r="AF394" s="150"/>
      <c r="AG394" s="150" t="s">
        <v>171</v>
      </c>
      <c r="AH394" s="150">
        <v>5</v>
      </c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</row>
    <row r="395" spans="1:60" outlineLevel="1" x14ac:dyDescent="0.2">
      <c r="A395" s="173">
        <v>152</v>
      </c>
      <c r="B395" s="174" t="s">
        <v>1460</v>
      </c>
      <c r="C395" s="188" t="s">
        <v>1461</v>
      </c>
      <c r="D395" s="175" t="s">
        <v>229</v>
      </c>
      <c r="E395" s="176">
        <v>2</v>
      </c>
      <c r="F395" s="177"/>
      <c r="G395" s="178">
        <f>ROUND(E395*F395,2)</f>
        <v>0</v>
      </c>
      <c r="H395" s="161"/>
      <c r="I395" s="160">
        <f>ROUND(E395*H395,2)</f>
        <v>0</v>
      </c>
      <c r="J395" s="161"/>
      <c r="K395" s="160">
        <f>ROUND(E395*J395,2)</f>
        <v>0</v>
      </c>
      <c r="L395" s="160">
        <v>21</v>
      </c>
      <c r="M395" s="160">
        <f>G395*(1+L395/100)</f>
        <v>0</v>
      </c>
      <c r="N395" s="159">
        <v>1.9400000000000001E-3</v>
      </c>
      <c r="O395" s="159">
        <f>ROUND(E395*N395,2)</f>
        <v>0</v>
      </c>
      <c r="P395" s="159">
        <v>0</v>
      </c>
      <c r="Q395" s="159">
        <f>ROUND(E395*P395,2)</f>
        <v>0</v>
      </c>
      <c r="R395" s="160"/>
      <c r="S395" s="160" t="s">
        <v>148</v>
      </c>
      <c r="T395" s="160" t="s">
        <v>148</v>
      </c>
      <c r="U395" s="160">
        <v>0.39</v>
      </c>
      <c r="V395" s="160">
        <f>ROUND(E395*U395,2)</f>
        <v>0.78</v>
      </c>
      <c r="W395" s="160"/>
      <c r="X395" s="160" t="s">
        <v>209</v>
      </c>
      <c r="Y395" s="160" t="s">
        <v>151</v>
      </c>
      <c r="Z395" s="150"/>
      <c r="AA395" s="150"/>
      <c r="AB395" s="150"/>
      <c r="AC395" s="150"/>
      <c r="AD395" s="150"/>
      <c r="AE395" s="150"/>
      <c r="AF395" s="150"/>
      <c r="AG395" s="150" t="s">
        <v>214</v>
      </c>
      <c r="AH395" s="150"/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</row>
    <row r="396" spans="1:60" outlineLevel="2" x14ac:dyDescent="0.2">
      <c r="A396" s="157"/>
      <c r="B396" s="158"/>
      <c r="C396" s="189" t="s">
        <v>1462</v>
      </c>
      <c r="D396" s="162"/>
      <c r="E396" s="163">
        <v>2</v>
      </c>
      <c r="F396" s="160"/>
      <c r="G396" s="160"/>
      <c r="H396" s="160"/>
      <c r="I396" s="160"/>
      <c r="J396" s="160"/>
      <c r="K396" s="160"/>
      <c r="L396" s="160"/>
      <c r="M396" s="160"/>
      <c r="N396" s="159"/>
      <c r="O396" s="159"/>
      <c r="P396" s="159"/>
      <c r="Q396" s="159"/>
      <c r="R396" s="160"/>
      <c r="S396" s="160"/>
      <c r="T396" s="160"/>
      <c r="U396" s="160"/>
      <c r="V396" s="160"/>
      <c r="W396" s="160"/>
      <c r="X396" s="160"/>
      <c r="Y396" s="160"/>
      <c r="Z396" s="150"/>
      <c r="AA396" s="150"/>
      <c r="AB396" s="150"/>
      <c r="AC396" s="150"/>
      <c r="AD396" s="150"/>
      <c r="AE396" s="150"/>
      <c r="AF396" s="150"/>
      <c r="AG396" s="150" t="s">
        <v>171</v>
      </c>
      <c r="AH396" s="150">
        <v>5</v>
      </c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</row>
    <row r="397" spans="1:60" ht="22.5" outlineLevel="1" x14ac:dyDescent="0.2">
      <c r="A397" s="173">
        <v>153</v>
      </c>
      <c r="B397" s="174" t="s">
        <v>1463</v>
      </c>
      <c r="C397" s="188" t="s">
        <v>1464</v>
      </c>
      <c r="D397" s="175" t="s">
        <v>229</v>
      </c>
      <c r="E397" s="176">
        <v>2</v>
      </c>
      <c r="F397" s="177"/>
      <c r="G397" s="178">
        <f>ROUND(E397*F397,2)</f>
        <v>0</v>
      </c>
      <c r="H397" s="161"/>
      <c r="I397" s="160">
        <f>ROUND(E397*H397,2)</f>
        <v>0</v>
      </c>
      <c r="J397" s="161"/>
      <c r="K397" s="160">
        <f>ROUND(E397*J397,2)</f>
        <v>0</v>
      </c>
      <c r="L397" s="160">
        <v>21</v>
      </c>
      <c r="M397" s="160">
        <f>G397*(1+L397/100)</f>
        <v>0</v>
      </c>
      <c r="N397" s="159">
        <v>1.8699999999999999E-3</v>
      </c>
      <c r="O397" s="159">
        <f>ROUND(E397*N397,2)</f>
        <v>0</v>
      </c>
      <c r="P397" s="159">
        <v>0</v>
      </c>
      <c r="Q397" s="159">
        <f>ROUND(E397*P397,2)</f>
        <v>0</v>
      </c>
      <c r="R397" s="160"/>
      <c r="S397" s="160" t="s">
        <v>148</v>
      </c>
      <c r="T397" s="160" t="s">
        <v>148</v>
      </c>
      <c r="U397" s="160">
        <v>0.43</v>
      </c>
      <c r="V397" s="160">
        <f>ROUND(E397*U397,2)</f>
        <v>0.86</v>
      </c>
      <c r="W397" s="160"/>
      <c r="X397" s="160" t="s">
        <v>209</v>
      </c>
      <c r="Y397" s="160" t="s">
        <v>151</v>
      </c>
      <c r="Z397" s="150"/>
      <c r="AA397" s="150"/>
      <c r="AB397" s="150"/>
      <c r="AC397" s="150"/>
      <c r="AD397" s="150"/>
      <c r="AE397" s="150"/>
      <c r="AF397" s="150"/>
      <c r="AG397" s="150" t="s">
        <v>214</v>
      </c>
      <c r="AH397" s="150"/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</row>
    <row r="398" spans="1:60" outlineLevel="2" x14ac:dyDescent="0.2">
      <c r="A398" s="157"/>
      <c r="B398" s="158"/>
      <c r="C398" s="189" t="s">
        <v>1465</v>
      </c>
      <c r="D398" s="162"/>
      <c r="E398" s="163">
        <v>1</v>
      </c>
      <c r="F398" s="160"/>
      <c r="G398" s="160"/>
      <c r="H398" s="160"/>
      <c r="I398" s="160"/>
      <c r="J398" s="160"/>
      <c r="K398" s="160"/>
      <c r="L398" s="160"/>
      <c r="M398" s="160"/>
      <c r="N398" s="159"/>
      <c r="O398" s="159"/>
      <c r="P398" s="159"/>
      <c r="Q398" s="159"/>
      <c r="R398" s="160"/>
      <c r="S398" s="160"/>
      <c r="T398" s="160"/>
      <c r="U398" s="160"/>
      <c r="V398" s="160"/>
      <c r="W398" s="160"/>
      <c r="X398" s="160"/>
      <c r="Y398" s="160"/>
      <c r="Z398" s="150"/>
      <c r="AA398" s="150"/>
      <c r="AB398" s="150"/>
      <c r="AC398" s="150"/>
      <c r="AD398" s="150"/>
      <c r="AE398" s="150"/>
      <c r="AF398" s="150"/>
      <c r="AG398" s="150" t="s">
        <v>171</v>
      </c>
      <c r="AH398" s="150">
        <v>0</v>
      </c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</row>
    <row r="399" spans="1:60" outlineLevel="3" x14ac:dyDescent="0.2">
      <c r="A399" s="157"/>
      <c r="B399" s="158"/>
      <c r="C399" s="189" t="s">
        <v>1466</v>
      </c>
      <c r="D399" s="162"/>
      <c r="E399" s="163">
        <v>1</v>
      </c>
      <c r="F399" s="160"/>
      <c r="G399" s="160"/>
      <c r="H399" s="160"/>
      <c r="I399" s="160"/>
      <c r="J399" s="160"/>
      <c r="K399" s="160"/>
      <c r="L399" s="160"/>
      <c r="M399" s="160"/>
      <c r="N399" s="159"/>
      <c r="O399" s="159"/>
      <c r="P399" s="159"/>
      <c r="Q399" s="159"/>
      <c r="R399" s="160"/>
      <c r="S399" s="160"/>
      <c r="T399" s="160"/>
      <c r="U399" s="160"/>
      <c r="V399" s="160"/>
      <c r="W399" s="160"/>
      <c r="X399" s="160"/>
      <c r="Y399" s="160"/>
      <c r="Z399" s="150"/>
      <c r="AA399" s="150"/>
      <c r="AB399" s="150"/>
      <c r="AC399" s="150"/>
      <c r="AD399" s="150"/>
      <c r="AE399" s="150"/>
      <c r="AF399" s="150"/>
      <c r="AG399" s="150" t="s">
        <v>171</v>
      </c>
      <c r="AH399" s="150">
        <v>0</v>
      </c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</row>
    <row r="400" spans="1:60" outlineLevel="1" x14ac:dyDescent="0.2">
      <c r="A400" s="173">
        <v>154</v>
      </c>
      <c r="B400" s="174" t="s">
        <v>1467</v>
      </c>
      <c r="C400" s="188" t="s">
        <v>1468</v>
      </c>
      <c r="D400" s="175" t="s">
        <v>229</v>
      </c>
      <c r="E400" s="176">
        <v>1</v>
      </c>
      <c r="F400" s="177"/>
      <c r="G400" s="178">
        <f>ROUND(E400*F400,2)</f>
        <v>0</v>
      </c>
      <c r="H400" s="161"/>
      <c r="I400" s="160">
        <f>ROUND(E400*H400,2)</f>
        <v>0</v>
      </c>
      <c r="J400" s="161"/>
      <c r="K400" s="160">
        <f>ROUND(E400*J400,2)</f>
        <v>0</v>
      </c>
      <c r="L400" s="160">
        <v>21</v>
      </c>
      <c r="M400" s="160">
        <f>G400*(1+L400/100)</f>
        <v>0</v>
      </c>
      <c r="N400" s="159">
        <v>2.9999999999999997E-4</v>
      </c>
      <c r="O400" s="159">
        <f>ROUND(E400*N400,2)</f>
        <v>0</v>
      </c>
      <c r="P400" s="159">
        <v>0</v>
      </c>
      <c r="Q400" s="159">
        <f>ROUND(E400*P400,2)</f>
        <v>0</v>
      </c>
      <c r="R400" s="160" t="s">
        <v>235</v>
      </c>
      <c r="S400" s="160" t="s">
        <v>148</v>
      </c>
      <c r="T400" s="160" t="s">
        <v>148</v>
      </c>
      <c r="U400" s="160">
        <v>0</v>
      </c>
      <c r="V400" s="160">
        <f>ROUND(E400*U400,2)</f>
        <v>0</v>
      </c>
      <c r="W400" s="160"/>
      <c r="X400" s="160" t="s">
        <v>230</v>
      </c>
      <c r="Y400" s="160" t="s">
        <v>151</v>
      </c>
      <c r="Z400" s="150"/>
      <c r="AA400" s="150"/>
      <c r="AB400" s="150"/>
      <c r="AC400" s="150"/>
      <c r="AD400" s="150"/>
      <c r="AE400" s="150"/>
      <c r="AF400" s="150"/>
      <c r="AG400" s="150" t="s">
        <v>231</v>
      </c>
      <c r="AH400" s="150"/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</row>
    <row r="401" spans="1:60" outlineLevel="2" x14ac:dyDescent="0.2">
      <c r="A401" s="157"/>
      <c r="B401" s="158"/>
      <c r="C401" s="189" t="s">
        <v>1469</v>
      </c>
      <c r="D401" s="162"/>
      <c r="E401" s="163">
        <v>1</v>
      </c>
      <c r="F401" s="160"/>
      <c r="G401" s="160"/>
      <c r="H401" s="160"/>
      <c r="I401" s="160"/>
      <c r="J401" s="160"/>
      <c r="K401" s="160"/>
      <c r="L401" s="160"/>
      <c r="M401" s="160"/>
      <c r="N401" s="159"/>
      <c r="O401" s="159"/>
      <c r="P401" s="159"/>
      <c r="Q401" s="159"/>
      <c r="R401" s="160"/>
      <c r="S401" s="160"/>
      <c r="T401" s="160"/>
      <c r="U401" s="160"/>
      <c r="V401" s="160"/>
      <c r="W401" s="160"/>
      <c r="X401" s="160"/>
      <c r="Y401" s="160"/>
      <c r="Z401" s="150"/>
      <c r="AA401" s="150"/>
      <c r="AB401" s="150"/>
      <c r="AC401" s="150"/>
      <c r="AD401" s="150"/>
      <c r="AE401" s="150"/>
      <c r="AF401" s="150"/>
      <c r="AG401" s="150" t="s">
        <v>171</v>
      </c>
      <c r="AH401" s="150">
        <v>0</v>
      </c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</row>
    <row r="402" spans="1:60" outlineLevel="1" x14ac:dyDescent="0.2">
      <c r="A402" s="173">
        <v>155</v>
      </c>
      <c r="B402" s="174" t="s">
        <v>800</v>
      </c>
      <c r="C402" s="188" t="s">
        <v>801</v>
      </c>
      <c r="D402" s="175" t="s">
        <v>229</v>
      </c>
      <c r="E402" s="176">
        <v>1</v>
      </c>
      <c r="F402" s="177"/>
      <c r="G402" s="178">
        <f>ROUND(E402*F402,2)</f>
        <v>0</v>
      </c>
      <c r="H402" s="161"/>
      <c r="I402" s="160">
        <f>ROUND(E402*H402,2)</f>
        <v>0</v>
      </c>
      <c r="J402" s="161"/>
      <c r="K402" s="160">
        <f>ROUND(E402*J402,2)</f>
        <v>0</v>
      </c>
      <c r="L402" s="160">
        <v>21</v>
      </c>
      <c r="M402" s="160">
        <f>G402*(1+L402/100)</f>
        <v>0</v>
      </c>
      <c r="N402" s="159">
        <v>2.4000000000000001E-4</v>
      </c>
      <c r="O402" s="159">
        <f>ROUND(E402*N402,2)</f>
        <v>0</v>
      </c>
      <c r="P402" s="159">
        <v>0</v>
      </c>
      <c r="Q402" s="159">
        <f>ROUND(E402*P402,2)</f>
        <v>0</v>
      </c>
      <c r="R402" s="160" t="s">
        <v>235</v>
      </c>
      <c r="S402" s="160" t="s">
        <v>148</v>
      </c>
      <c r="T402" s="160" t="s">
        <v>148</v>
      </c>
      <c r="U402" s="160">
        <v>0</v>
      </c>
      <c r="V402" s="160">
        <f>ROUND(E402*U402,2)</f>
        <v>0</v>
      </c>
      <c r="W402" s="160"/>
      <c r="X402" s="160" t="s">
        <v>230</v>
      </c>
      <c r="Y402" s="160" t="s">
        <v>151</v>
      </c>
      <c r="Z402" s="150"/>
      <c r="AA402" s="150"/>
      <c r="AB402" s="150"/>
      <c r="AC402" s="150"/>
      <c r="AD402" s="150"/>
      <c r="AE402" s="150"/>
      <c r="AF402" s="150"/>
      <c r="AG402" s="150" t="s">
        <v>231</v>
      </c>
      <c r="AH402" s="150"/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</row>
    <row r="403" spans="1:60" outlineLevel="2" x14ac:dyDescent="0.2">
      <c r="A403" s="157"/>
      <c r="B403" s="158"/>
      <c r="C403" s="189" t="s">
        <v>1470</v>
      </c>
      <c r="D403" s="162"/>
      <c r="E403" s="163">
        <v>1</v>
      </c>
      <c r="F403" s="160"/>
      <c r="G403" s="160"/>
      <c r="H403" s="160"/>
      <c r="I403" s="160"/>
      <c r="J403" s="160"/>
      <c r="K403" s="160"/>
      <c r="L403" s="160"/>
      <c r="M403" s="160"/>
      <c r="N403" s="159"/>
      <c r="O403" s="159"/>
      <c r="P403" s="159"/>
      <c r="Q403" s="159"/>
      <c r="R403" s="160"/>
      <c r="S403" s="160"/>
      <c r="T403" s="160"/>
      <c r="U403" s="160"/>
      <c r="V403" s="160"/>
      <c r="W403" s="160"/>
      <c r="X403" s="160"/>
      <c r="Y403" s="160"/>
      <c r="Z403" s="150"/>
      <c r="AA403" s="150"/>
      <c r="AB403" s="150"/>
      <c r="AC403" s="150"/>
      <c r="AD403" s="150"/>
      <c r="AE403" s="150"/>
      <c r="AF403" s="150"/>
      <c r="AG403" s="150" t="s">
        <v>171</v>
      </c>
      <c r="AH403" s="150">
        <v>0</v>
      </c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</row>
    <row r="404" spans="1:60" outlineLevel="1" x14ac:dyDescent="0.2">
      <c r="A404" s="173">
        <v>156</v>
      </c>
      <c r="B404" s="174" t="s">
        <v>797</v>
      </c>
      <c r="C404" s="188" t="s">
        <v>798</v>
      </c>
      <c r="D404" s="175" t="s">
        <v>229</v>
      </c>
      <c r="E404" s="176">
        <v>6</v>
      </c>
      <c r="F404" s="177"/>
      <c r="G404" s="178">
        <f>ROUND(E404*F404,2)</f>
        <v>0</v>
      </c>
      <c r="H404" s="161"/>
      <c r="I404" s="160">
        <f>ROUND(E404*H404,2)</f>
        <v>0</v>
      </c>
      <c r="J404" s="161"/>
      <c r="K404" s="160">
        <f>ROUND(E404*J404,2)</f>
        <v>0</v>
      </c>
      <c r="L404" s="160">
        <v>21</v>
      </c>
      <c r="M404" s="160">
        <f>G404*(1+L404/100)</f>
        <v>0</v>
      </c>
      <c r="N404" s="159">
        <v>1.9000000000000001E-4</v>
      </c>
      <c r="O404" s="159">
        <f>ROUND(E404*N404,2)</f>
        <v>0</v>
      </c>
      <c r="P404" s="159">
        <v>0</v>
      </c>
      <c r="Q404" s="159">
        <f>ROUND(E404*P404,2)</f>
        <v>0</v>
      </c>
      <c r="R404" s="160" t="s">
        <v>235</v>
      </c>
      <c r="S404" s="160" t="s">
        <v>148</v>
      </c>
      <c r="T404" s="160" t="s">
        <v>148</v>
      </c>
      <c r="U404" s="160">
        <v>0</v>
      </c>
      <c r="V404" s="160">
        <f>ROUND(E404*U404,2)</f>
        <v>0</v>
      </c>
      <c r="W404" s="160"/>
      <c r="X404" s="160" t="s">
        <v>230</v>
      </c>
      <c r="Y404" s="160" t="s">
        <v>151</v>
      </c>
      <c r="Z404" s="150"/>
      <c r="AA404" s="150"/>
      <c r="AB404" s="150"/>
      <c r="AC404" s="150"/>
      <c r="AD404" s="150"/>
      <c r="AE404" s="150"/>
      <c r="AF404" s="150"/>
      <c r="AG404" s="150" t="s">
        <v>231</v>
      </c>
      <c r="AH404" s="150"/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50"/>
      <c r="BD404" s="150"/>
      <c r="BE404" s="150"/>
      <c r="BF404" s="150"/>
      <c r="BG404" s="150"/>
      <c r="BH404" s="150"/>
    </row>
    <row r="405" spans="1:60" outlineLevel="2" x14ac:dyDescent="0.2">
      <c r="A405" s="157"/>
      <c r="B405" s="158"/>
      <c r="C405" s="189" t="s">
        <v>1471</v>
      </c>
      <c r="D405" s="162"/>
      <c r="E405" s="163">
        <v>5</v>
      </c>
      <c r="F405" s="160"/>
      <c r="G405" s="160"/>
      <c r="H405" s="160"/>
      <c r="I405" s="160"/>
      <c r="J405" s="160"/>
      <c r="K405" s="160"/>
      <c r="L405" s="160"/>
      <c r="M405" s="160"/>
      <c r="N405" s="159"/>
      <c r="O405" s="159"/>
      <c r="P405" s="159"/>
      <c r="Q405" s="159"/>
      <c r="R405" s="160"/>
      <c r="S405" s="160"/>
      <c r="T405" s="160"/>
      <c r="U405" s="160"/>
      <c r="V405" s="160"/>
      <c r="W405" s="160"/>
      <c r="X405" s="160"/>
      <c r="Y405" s="160"/>
      <c r="Z405" s="150"/>
      <c r="AA405" s="150"/>
      <c r="AB405" s="150"/>
      <c r="AC405" s="150"/>
      <c r="AD405" s="150"/>
      <c r="AE405" s="150"/>
      <c r="AF405" s="150"/>
      <c r="AG405" s="150" t="s">
        <v>171</v>
      </c>
      <c r="AH405" s="150">
        <v>0</v>
      </c>
      <c r="AI405" s="150"/>
      <c r="AJ405" s="150"/>
      <c r="AK405" s="150"/>
      <c r="AL405" s="150"/>
      <c r="AM405" s="150"/>
      <c r="AN405" s="150"/>
      <c r="AO405" s="150"/>
      <c r="AP405" s="150"/>
      <c r="AQ405" s="150"/>
      <c r="AR405" s="150"/>
      <c r="AS405" s="150"/>
      <c r="AT405" s="150"/>
      <c r="AU405" s="150"/>
      <c r="AV405" s="150"/>
      <c r="AW405" s="150"/>
      <c r="AX405" s="150"/>
      <c r="AY405" s="150"/>
      <c r="AZ405" s="150"/>
      <c r="BA405" s="150"/>
      <c r="BB405" s="150"/>
      <c r="BC405" s="150"/>
      <c r="BD405" s="150"/>
      <c r="BE405" s="150"/>
      <c r="BF405" s="150"/>
      <c r="BG405" s="150"/>
      <c r="BH405" s="150"/>
    </row>
    <row r="406" spans="1:60" outlineLevel="3" x14ac:dyDescent="0.2">
      <c r="A406" s="157"/>
      <c r="B406" s="158"/>
      <c r="C406" s="189" t="s">
        <v>519</v>
      </c>
      <c r="D406" s="162"/>
      <c r="E406" s="163">
        <v>1</v>
      </c>
      <c r="F406" s="160"/>
      <c r="G406" s="160"/>
      <c r="H406" s="160"/>
      <c r="I406" s="160"/>
      <c r="J406" s="160"/>
      <c r="K406" s="160"/>
      <c r="L406" s="160"/>
      <c r="M406" s="160"/>
      <c r="N406" s="159"/>
      <c r="O406" s="159"/>
      <c r="P406" s="159"/>
      <c r="Q406" s="159"/>
      <c r="R406" s="160"/>
      <c r="S406" s="160"/>
      <c r="T406" s="160"/>
      <c r="U406" s="160"/>
      <c r="V406" s="160"/>
      <c r="W406" s="160"/>
      <c r="X406" s="160"/>
      <c r="Y406" s="160"/>
      <c r="Z406" s="150"/>
      <c r="AA406" s="150"/>
      <c r="AB406" s="150"/>
      <c r="AC406" s="150"/>
      <c r="AD406" s="150"/>
      <c r="AE406" s="150"/>
      <c r="AF406" s="150"/>
      <c r="AG406" s="150" t="s">
        <v>171</v>
      </c>
      <c r="AH406" s="150">
        <v>0</v>
      </c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50"/>
      <c r="BD406" s="150"/>
      <c r="BE406" s="150"/>
      <c r="BF406" s="150"/>
      <c r="BG406" s="150"/>
      <c r="BH406" s="150"/>
    </row>
    <row r="407" spans="1:60" outlineLevel="1" x14ac:dyDescent="0.2">
      <c r="A407" s="173">
        <v>157</v>
      </c>
      <c r="B407" s="174" t="s">
        <v>1472</v>
      </c>
      <c r="C407" s="188" t="s">
        <v>1473</v>
      </c>
      <c r="D407" s="175" t="s">
        <v>229</v>
      </c>
      <c r="E407" s="176">
        <v>1</v>
      </c>
      <c r="F407" s="177"/>
      <c r="G407" s="178">
        <f>ROUND(E407*F407,2)</f>
        <v>0</v>
      </c>
      <c r="H407" s="161"/>
      <c r="I407" s="160">
        <f>ROUND(E407*H407,2)</f>
        <v>0</v>
      </c>
      <c r="J407" s="161"/>
      <c r="K407" s="160">
        <f>ROUND(E407*J407,2)</f>
        <v>0</v>
      </c>
      <c r="L407" s="160">
        <v>21</v>
      </c>
      <c r="M407" s="160">
        <f>G407*(1+L407/100)</f>
        <v>0</v>
      </c>
      <c r="N407" s="159">
        <v>1.8000000000000001E-4</v>
      </c>
      <c r="O407" s="159">
        <f>ROUND(E407*N407,2)</f>
        <v>0</v>
      </c>
      <c r="P407" s="159">
        <v>0</v>
      </c>
      <c r="Q407" s="159">
        <f>ROUND(E407*P407,2)</f>
        <v>0</v>
      </c>
      <c r="R407" s="160" t="s">
        <v>235</v>
      </c>
      <c r="S407" s="160" t="s">
        <v>148</v>
      </c>
      <c r="T407" s="160" t="s">
        <v>148</v>
      </c>
      <c r="U407" s="160">
        <v>0</v>
      </c>
      <c r="V407" s="160">
        <f>ROUND(E407*U407,2)</f>
        <v>0</v>
      </c>
      <c r="W407" s="160"/>
      <c r="X407" s="160" t="s">
        <v>230</v>
      </c>
      <c r="Y407" s="160" t="s">
        <v>151</v>
      </c>
      <c r="Z407" s="150"/>
      <c r="AA407" s="150"/>
      <c r="AB407" s="150"/>
      <c r="AC407" s="150"/>
      <c r="AD407" s="150"/>
      <c r="AE407" s="150"/>
      <c r="AF407" s="150"/>
      <c r="AG407" s="150" t="s">
        <v>231</v>
      </c>
      <c r="AH407" s="150"/>
      <c r="AI407" s="150"/>
      <c r="AJ407" s="150"/>
      <c r="AK407" s="150"/>
      <c r="AL407" s="150"/>
      <c r="AM407" s="150"/>
      <c r="AN407" s="150"/>
      <c r="AO407" s="150"/>
      <c r="AP407" s="150"/>
      <c r="AQ407" s="150"/>
      <c r="AR407" s="150"/>
      <c r="AS407" s="150"/>
      <c r="AT407" s="150"/>
      <c r="AU407" s="150"/>
      <c r="AV407" s="150"/>
      <c r="AW407" s="150"/>
      <c r="AX407" s="150"/>
      <c r="AY407" s="150"/>
      <c r="AZ407" s="150"/>
      <c r="BA407" s="150"/>
      <c r="BB407" s="150"/>
      <c r="BC407" s="150"/>
      <c r="BD407" s="150"/>
      <c r="BE407" s="150"/>
      <c r="BF407" s="150"/>
      <c r="BG407" s="150"/>
      <c r="BH407" s="150"/>
    </row>
    <row r="408" spans="1:60" ht="22.5" outlineLevel="2" x14ac:dyDescent="0.2">
      <c r="A408" s="157"/>
      <c r="B408" s="158"/>
      <c r="C408" s="189" t="s">
        <v>1474</v>
      </c>
      <c r="D408" s="162"/>
      <c r="E408" s="163">
        <v>1</v>
      </c>
      <c r="F408" s="160"/>
      <c r="G408" s="160"/>
      <c r="H408" s="160"/>
      <c r="I408" s="160"/>
      <c r="J408" s="160"/>
      <c r="K408" s="160"/>
      <c r="L408" s="160"/>
      <c r="M408" s="160"/>
      <c r="N408" s="159"/>
      <c r="O408" s="159"/>
      <c r="P408" s="159"/>
      <c r="Q408" s="159"/>
      <c r="R408" s="160"/>
      <c r="S408" s="160"/>
      <c r="T408" s="160"/>
      <c r="U408" s="160"/>
      <c r="V408" s="160"/>
      <c r="W408" s="160"/>
      <c r="X408" s="160"/>
      <c r="Y408" s="160"/>
      <c r="Z408" s="150"/>
      <c r="AA408" s="150"/>
      <c r="AB408" s="150"/>
      <c r="AC408" s="150"/>
      <c r="AD408" s="150"/>
      <c r="AE408" s="150"/>
      <c r="AF408" s="150"/>
      <c r="AG408" s="150" t="s">
        <v>171</v>
      </c>
      <c r="AH408" s="150">
        <v>0</v>
      </c>
      <c r="AI408" s="150"/>
      <c r="AJ408" s="150"/>
      <c r="AK408" s="150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50"/>
      <c r="AW408" s="150"/>
      <c r="AX408" s="150"/>
      <c r="AY408" s="150"/>
      <c r="AZ408" s="150"/>
      <c r="BA408" s="150"/>
      <c r="BB408" s="150"/>
      <c r="BC408" s="150"/>
      <c r="BD408" s="150"/>
      <c r="BE408" s="150"/>
      <c r="BF408" s="150"/>
      <c r="BG408" s="150"/>
      <c r="BH408" s="150"/>
    </row>
    <row r="409" spans="1:60" outlineLevel="1" x14ac:dyDescent="0.2">
      <c r="A409" s="173">
        <v>158</v>
      </c>
      <c r="B409" s="174" t="s">
        <v>1475</v>
      </c>
      <c r="C409" s="188" t="s">
        <v>1476</v>
      </c>
      <c r="D409" s="175" t="s">
        <v>229</v>
      </c>
      <c r="E409" s="176">
        <v>1</v>
      </c>
      <c r="F409" s="177"/>
      <c r="G409" s="178">
        <f>ROUND(E409*F409,2)</f>
        <v>0</v>
      </c>
      <c r="H409" s="161"/>
      <c r="I409" s="160">
        <f>ROUND(E409*H409,2)</f>
        <v>0</v>
      </c>
      <c r="J409" s="161"/>
      <c r="K409" s="160">
        <f>ROUND(E409*J409,2)</f>
        <v>0</v>
      </c>
      <c r="L409" s="160">
        <v>21</v>
      </c>
      <c r="M409" s="160">
        <f>G409*(1+L409/100)</f>
        <v>0</v>
      </c>
      <c r="N409" s="159">
        <v>0</v>
      </c>
      <c r="O409" s="159">
        <f>ROUND(E409*N409,2)</f>
        <v>0</v>
      </c>
      <c r="P409" s="159">
        <v>0</v>
      </c>
      <c r="Q409" s="159">
        <f>ROUND(E409*P409,2)</f>
        <v>0</v>
      </c>
      <c r="R409" s="160" t="s">
        <v>235</v>
      </c>
      <c r="S409" s="160" t="s">
        <v>148</v>
      </c>
      <c r="T409" s="160" t="s">
        <v>148</v>
      </c>
      <c r="U409" s="160">
        <v>0</v>
      </c>
      <c r="V409" s="160">
        <f>ROUND(E409*U409,2)</f>
        <v>0</v>
      </c>
      <c r="W409" s="160"/>
      <c r="X409" s="160" t="s">
        <v>230</v>
      </c>
      <c r="Y409" s="160" t="s">
        <v>151</v>
      </c>
      <c r="Z409" s="150"/>
      <c r="AA409" s="150"/>
      <c r="AB409" s="150"/>
      <c r="AC409" s="150"/>
      <c r="AD409" s="150"/>
      <c r="AE409" s="150"/>
      <c r="AF409" s="150"/>
      <c r="AG409" s="150" t="s">
        <v>231</v>
      </c>
      <c r="AH409" s="150"/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50"/>
      <c r="BD409" s="150"/>
      <c r="BE409" s="150"/>
      <c r="BF409" s="150"/>
      <c r="BG409" s="150"/>
      <c r="BH409" s="150"/>
    </row>
    <row r="410" spans="1:60" outlineLevel="2" x14ac:dyDescent="0.2">
      <c r="A410" s="157"/>
      <c r="B410" s="158"/>
      <c r="C410" s="189" t="s">
        <v>1477</v>
      </c>
      <c r="D410" s="162"/>
      <c r="E410" s="163">
        <v>1</v>
      </c>
      <c r="F410" s="160"/>
      <c r="G410" s="160"/>
      <c r="H410" s="160"/>
      <c r="I410" s="160"/>
      <c r="J410" s="160"/>
      <c r="K410" s="160"/>
      <c r="L410" s="160"/>
      <c r="M410" s="160"/>
      <c r="N410" s="159"/>
      <c r="O410" s="159"/>
      <c r="P410" s="159"/>
      <c r="Q410" s="159"/>
      <c r="R410" s="160"/>
      <c r="S410" s="160"/>
      <c r="T410" s="160"/>
      <c r="U410" s="160"/>
      <c r="V410" s="160"/>
      <c r="W410" s="160"/>
      <c r="X410" s="160"/>
      <c r="Y410" s="160"/>
      <c r="Z410" s="150"/>
      <c r="AA410" s="150"/>
      <c r="AB410" s="150"/>
      <c r="AC410" s="150"/>
      <c r="AD410" s="150"/>
      <c r="AE410" s="150"/>
      <c r="AF410" s="150"/>
      <c r="AG410" s="150" t="s">
        <v>171</v>
      </c>
      <c r="AH410" s="150">
        <v>0</v>
      </c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50"/>
      <c r="BD410" s="150"/>
      <c r="BE410" s="150"/>
      <c r="BF410" s="150"/>
      <c r="BG410" s="150"/>
      <c r="BH410" s="150"/>
    </row>
    <row r="411" spans="1:60" outlineLevel="1" x14ac:dyDescent="0.2">
      <c r="A411" s="173">
        <v>159</v>
      </c>
      <c r="B411" s="174" t="s">
        <v>788</v>
      </c>
      <c r="C411" s="188" t="s">
        <v>1478</v>
      </c>
      <c r="D411" s="175" t="s">
        <v>229</v>
      </c>
      <c r="E411" s="176">
        <v>1</v>
      </c>
      <c r="F411" s="177"/>
      <c r="G411" s="178">
        <f>ROUND(E411*F411,2)</f>
        <v>0</v>
      </c>
      <c r="H411" s="161"/>
      <c r="I411" s="160">
        <f>ROUND(E411*H411,2)</f>
        <v>0</v>
      </c>
      <c r="J411" s="161"/>
      <c r="K411" s="160">
        <f>ROUND(E411*J411,2)</f>
        <v>0</v>
      </c>
      <c r="L411" s="160">
        <v>21</v>
      </c>
      <c r="M411" s="160">
        <f>G411*(1+L411/100)</f>
        <v>0</v>
      </c>
      <c r="N411" s="159">
        <v>8.0000000000000004E-4</v>
      </c>
      <c r="O411" s="159">
        <f>ROUND(E411*N411,2)</f>
        <v>0</v>
      </c>
      <c r="P411" s="159">
        <v>0</v>
      </c>
      <c r="Q411" s="159">
        <f>ROUND(E411*P411,2)</f>
        <v>0</v>
      </c>
      <c r="R411" s="160" t="s">
        <v>235</v>
      </c>
      <c r="S411" s="160" t="s">
        <v>148</v>
      </c>
      <c r="T411" s="160" t="s">
        <v>148</v>
      </c>
      <c r="U411" s="160">
        <v>0</v>
      </c>
      <c r="V411" s="160">
        <f>ROUND(E411*U411,2)</f>
        <v>0</v>
      </c>
      <c r="W411" s="160"/>
      <c r="X411" s="160" t="s">
        <v>230</v>
      </c>
      <c r="Y411" s="160" t="s">
        <v>151</v>
      </c>
      <c r="Z411" s="150"/>
      <c r="AA411" s="150"/>
      <c r="AB411" s="150"/>
      <c r="AC411" s="150"/>
      <c r="AD411" s="150"/>
      <c r="AE411" s="150"/>
      <c r="AF411" s="150"/>
      <c r="AG411" s="150" t="s">
        <v>231</v>
      </c>
      <c r="AH411" s="150"/>
      <c r="AI411" s="150"/>
      <c r="AJ411" s="150"/>
      <c r="AK411" s="150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50"/>
      <c r="BD411" s="150"/>
      <c r="BE411" s="150"/>
      <c r="BF411" s="150"/>
      <c r="BG411" s="150"/>
      <c r="BH411" s="150"/>
    </row>
    <row r="412" spans="1:60" outlineLevel="2" x14ac:dyDescent="0.2">
      <c r="A412" s="157"/>
      <c r="B412" s="158"/>
      <c r="C412" s="189" t="s">
        <v>1479</v>
      </c>
      <c r="D412" s="162"/>
      <c r="E412" s="163">
        <v>1</v>
      </c>
      <c r="F412" s="160"/>
      <c r="G412" s="160"/>
      <c r="H412" s="160"/>
      <c r="I412" s="160"/>
      <c r="J412" s="160"/>
      <c r="K412" s="160"/>
      <c r="L412" s="160"/>
      <c r="M412" s="160"/>
      <c r="N412" s="159"/>
      <c r="O412" s="159"/>
      <c r="P412" s="159"/>
      <c r="Q412" s="159"/>
      <c r="R412" s="160"/>
      <c r="S412" s="160"/>
      <c r="T412" s="160"/>
      <c r="U412" s="160"/>
      <c r="V412" s="160"/>
      <c r="W412" s="160"/>
      <c r="X412" s="160"/>
      <c r="Y412" s="160"/>
      <c r="Z412" s="150"/>
      <c r="AA412" s="150"/>
      <c r="AB412" s="150"/>
      <c r="AC412" s="150"/>
      <c r="AD412" s="150"/>
      <c r="AE412" s="150"/>
      <c r="AF412" s="150"/>
      <c r="AG412" s="150" t="s">
        <v>171</v>
      </c>
      <c r="AH412" s="150">
        <v>0</v>
      </c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50"/>
      <c r="BD412" s="150"/>
      <c r="BE412" s="150"/>
      <c r="BF412" s="150"/>
      <c r="BG412" s="150"/>
      <c r="BH412" s="150"/>
    </row>
    <row r="413" spans="1:60" outlineLevel="1" x14ac:dyDescent="0.2">
      <c r="A413" s="173">
        <v>160</v>
      </c>
      <c r="B413" s="174" t="s">
        <v>1480</v>
      </c>
      <c r="C413" s="188" t="s">
        <v>1481</v>
      </c>
      <c r="D413" s="175" t="s">
        <v>229</v>
      </c>
      <c r="E413" s="176">
        <v>6</v>
      </c>
      <c r="F413" s="177"/>
      <c r="G413" s="178">
        <f>ROUND(E413*F413,2)</f>
        <v>0</v>
      </c>
      <c r="H413" s="161"/>
      <c r="I413" s="160">
        <f>ROUND(E413*H413,2)</f>
        <v>0</v>
      </c>
      <c r="J413" s="161"/>
      <c r="K413" s="160">
        <f>ROUND(E413*J413,2)</f>
        <v>0</v>
      </c>
      <c r="L413" s="160">
        <v>21</v>
      </c>
      <c r="M413" s="160">
        <f>G413*(1+L413/100)</f>
        <v>0</v>
      </c>
      <c r="N413" s="159">
        <v>3.8000000000000002E-4</v>
      </c>
      <c r="O413" s="159">
        <f>ROUND(E413*N413,2)</f>
        <v>0</v>
      </c>
      <c r="P413" s="159">
        <v>0</v>
      </c>
      <c r="Q413" s="159">
        <f>ROUND(E413*P413,2)</f>
        <v>0</v>
      </c>
      <c r="R413" s="160" t="s">
        <v>235</v>
      </c>
      <c r="S413" s="160" t="s">
        <v>148</v>
      </c>
      <c r="T413" s="160" t="s">
        <v>148</v>
      </c>
      <c r="U413" s="160">
        <v>0</v>
      </c>
      <c r="V413" s="160">
        <f>ROUND(E413*U413,2)</f>
        <v>0</v>
      </c>
      <c r="W413" s="160"/>
      <c r="X413" s="160" t="s">
        <v>230</v>
      </c>
      <c r="Y413" s="160" t="s">
        <v>151</v>
      </c>
      <c r="Z413" s="150"/>
      <c r="AA413" s="150"/>
      <c r="AB413" s="150"/>
      <c r="AC413" s="150"/>
      <c r="AD413" s="150"/>
      <c r="AE413" s="150"/>
      <c r="AF413" s="150"/>
      <c r="AG413" s="150" t="s">
        <v>231</v>
      </c>
      <c r="AH413" s="150"/>
      <c r="AI413" s="150"/>
      <c r="AJ413" s="150"/>
      <c r="AK413" s="150"/>
      <c r="AL413" s="150"/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  <c r="AW413" s="150"/>
      <c r="AX413" s="150"/>
      <c r="AY413" s="150"/>
      <c r="AZ413" s="150"/>
      <c r="BA413" s="150"/>
      <c r="BB413" s="150"/>
      <c r="BC413" s="150"/>
      <c r="BD413" s="150"/>
      <c r="BE413" s="150"/>
      <c r="BF413" s="150"/>
      <c r="BG413" s="150"/>
      <c r="BH413" s="150"/>
    </row>
    <row r="414" spans="1:60" outlineLevel="2" x14ac:dyDescent="0.2">
      <c r="A414" s="157"/>
      <c r="B414" s="158"/>
      <c r="C414" s="189" t="s">
        <v>1482</v>
      </c>
      <c r="D414" s="162"/>
      <c r="E414" s="163">
        <v>6</v>
      </c>
      <c r="F414" s="160"/>
      <c r="G414" s="160"/>
      <c r="H414" s="160"/>
      <c r="I414" s="160"/>
      <c r="J414" s="160"/>
      <c r="K414" s="160"/>
      <c r="L414" s="160"/>
      <c r="M414" s="160"/>
      <c r="N414" s="159"/>
      <c r="O414" s="159"/>
      <c r="P414" s="159"/>
      <c r="Q414" s="159"/>
      <c r="R414" s="160"/>
      <c r="S414" s="160"/>
      <c r="T414" s="160"/>
      <c r="U414" s="160"/>
      <c r="V414" s="160"/>
      <c r="W414" s="160"/>
      <c r="X414" s="160"/>
      <c r="Y414" s="160"/>
      <c r="Z414" s="150"/>
      <c r="AA414" s="150"/>
      <c r="AB414" s="150"/>
      <c r="AC414" s="150"/>
      <c r="AD414" s="150"/>
      <c r="AE414" s="150"/>
      <c r="AF414" s="150"/>
      <c r="AG414" s="150" t="s">
        <v>171</v>
      </c>
      <c r="AH414" s="150">
        <v>0</v>
      </c>
      <c r="AI414" s="150"/>
      <c r="AJ414" s="150"/>
      <c r="AK414" s="150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50"/>
      <c r="BD414" s="150"/>
      <c r="BE414" s="150"/>
      <c r="BF414" s="150"/>
      <c r="BG414" s="150"/>
      <c r="BH414" s="150"/>
    </row>
    <row r="415" spans="1:60" outlineLevel="1" x14ac:dyDescent="0.2">
      <c r="A415" s="173">
        <v>161</v>
      </c>
      <c r="B415" s="174" t="s">
        <v>1483</v>
      </c>
      <c r="C415" s="188" t="s">
        <v>1484</v>
      </c>
      <c r="D415" s="175" t="s">
        <v>229</v>
      </c>
      <c r="E415" s="176">
        <v>2</v>
      </c>
      <c r="F415" s="177"/>
      <c r="G415" s="178">
        <f>ROUND(E415*F415,2)</f>
        <v>0</v>
      </c>
      <c r="H415" s="161"/>
      <c r="I415" s="160">
        <f>ROUND(E415*H415,2)</f>
        <v>0</v>
      </c>
      <c r="J415" s="161"/>
      <c r="K415" s="160">
        <f>ROUND(E415*J415,2)</f>
        <v>0</v>
      </c>
      <c r="L415" s="160">
        <v>21</v>
      </c>
      <c r="M415" s="160">
        <f>G415*(1+L415/100)</f>
        <v>0</v>
      </c>
      <c r="N415" s="159">
        <v>6.0999999999999997E-4</v>
      </c>
      <c r="O415" s="159">
        <f>ROUND(E415*N415,2)</f>
        <v>0</v>
      </c>
      <c r="P415" s="159">
        <v>0</v>
      </c>
      <c r="Q415" s="159">
        <f>ROUND(E415*P415,2)</f>
        <v>0</v>
      </c>
      <c r="R415" s="160" t="s">
        <v>235</v>
      </c>
      <c r="S415" s="160" t="s">
        <v>148</v>
      </c>
      <c r="T415" s="160" t="s">
        <v>148</v>
      </c>
      <c r="U415" s="160">
        <v>0</v>
      </c>
      <c r="V415" s="160">
        <f>ROUND(E415*U415,2)</f>
        <v>0</v>
      </c>
      <c r="W415" s="160"/>
      <c r="X415" s="160" t="s">
        <v>230</v>
      </c>
      <c r="Y415" s="160" t="s">
        <v>151</v>
      </c>
      <c r="Z415" s="150"/>
      <c r="AA415" s="150"/>
      <c r="AB415" s="150"/>
      <c r="AC415" s="150"/>
      <c r="AD415" s="150"/>
      <c r="AE415" s="150"/>
      <c r="AF415" s="150"/>
      <c r="AG415" s="150" t="s">
        <v>231</v>
      </c>
      <c r="AH415" s="150"/>
      <c r="AI415" s="150"/>
      <c r="AJ415" s="150"/>
      <c r="AK415" s="150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50"/>
      <c r="BD415" s="150"/>
      <c r="BE415" s="150"/>
      <c r="BF415" s="150"/>
      <c r="BG415" s="150"/>
      <c r="BH415" s="150"/>
    </row>
    <row r="416" spans="1:60" outlineLevel="2" x14ac:dyDescent="0.2">
      <c r="A416" s="157"/>
      <c r="B416" s="158"/>
      <c r="C416" s="189" t="s">
        <v>1477</v>
      </c>
      <c r="D416" s="162"/>
      <c r="E416" s="163">
        <v>1</v>
      </c>
      <c r="F416" s="160"/>
      <c r="G416" s="160"/>
      <c r="H416" s="160"/>
      <c r="I416" s="160"/>
      <c r="J416" s="160"/>
      <c r="K416" s="160"/>
      <c r="L416" s="160"/>
      <c r="M416" s="160"/>
      <c r="N416" s="159"/>
      <c r="O416" s="159"/>
      <c r="P416" s="159"/>
      <c r="Q416" s="159"/>
      <c r="R416" s="160"/>
      <c r="S416" s="160"/>
      <c r="T416" s="160"/>
      <c r="U416" s="160"/>
      <c r="V416" s="160"/>
      <c r="W416" s="160"/>
      <c r="X416" s="160"/>
      <c r="Y416" s="160"/>
      <c r="Z416" s="150"/>
      <c r="AA416" s="150"/>
      <c r="AB416" s="150"/>
      <c r="AC416" s="150"/>
      <c r="AD416" s="150"/>
      <c r="AE416" s="150"/>
      <c r="AF416" s="150"/>
      <c r="AG416" s="150" t="s">
        <v>171</v>
      </c>
      <c r="AH416" s="150">
        <v>0</v>
      </c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50"/>
      <c r="BD416" s="150"/>
      <c r="BE416" s="150"/>
      <c r="BF416" s="150"/>
      <c r="BG416" s="150"/>
      <c r="BH416" s="150"/>
    </row>
    <row r="417" spans="1:60" outlineLevel="3" x14ac:dyDescent="0.2">
      <c r="A417" s="157"/>
      <c r="B417" s="158"/>
      <c r="C417" s="189" t="s">
        <v>1485</v>
      </c>
      <c r="D417" s="162"/>
      <c r="E417" s="163">
        <v>1</v>
      </c>
      <c r="F417" s="160"/>
      <c r="G417" s="160"/>
      <c r="H417" s="160"/>
      <c r="I417" s="160"/>
      <c r="J417" s="160"/>
      <c r="K417" s="160"/>
      <c r="L417" s="160"/>
      <c r="M417" s="160"/>
      <c r="N417" s="159"/>
      <c r="O417" s="159"/>
      <c r="P417" s="159"/>
      <c r="Q417" s="159"/>
      <c r="R417" s="160"/>
      <c r="S417" s="160"/>
      <c r="T417" s="160"/>
      <c r="U417" s="160"/>
      <c r="V417" s="160"/>
      <c r="W417" s="160"/>
      <c r="X417" s="160"/>
      <c r="Y417" s="160"/>
      <c r="Z417" s="150"/>
      <c r="AA417" s="150"/>
      <c r="AB417" s="150"/>
      <c r="AC417" s="150"/>
      <c r="AD417" s="150"/>
      <c r="AE417" s="150"/>
      <c r="AF417" s="150"/>
      <c r="AG417" s="150" t="s">
        <v>171</v>
      </c>
      <c r="AH417" s="150">
        <v>0</v>
      </c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50"/>
      <c r="BD417" s="150"/>
      <c r="BE417" s="150"/>
      <c r="BF417" s="150"/>
      <c r="BG417" s="150"/>
      <c r="BH417" s="150"/>
    </row>
    <row r="418" spans="1:60" outlineLevel="1" x14ac:dyDescent="0.2">
      <c r="A418" s="173">
        <v>162</v>
      </c>
      <c r="B418" s="174" t="s">
        <v>810</v>
      </c>
      <c r="C418" s="188" t="s">
        <v>1486</v>
      </c>
      <c r="D418" s="175" t="s">
        <v>229</v>
      </c>
      <c r="E418" s="176">
        <v>2</v>
      </c>
      <c r="F418" s="177"/>
      <c r="G418" s="178">
        <f>ROUND(E418*F418,2)</f>
        <v>0</v>
      </c>
      <c r="H418" s="161"/>
      <c r="I418" s="160">
        <f>ROUND(E418*H418,2)</f>
        <v>0</v>
      </c>
      <c r="J418" s="161"/>
      <c r="K418" s="160">
        <f>ROUND(E418*J418,2)</f>
        <v>0</v>
      </c>
      <c r="L418" s="160">
        <v>21</v>
      </c>
      <c r="M418" s="160">
        <f>G418*(1+L418/100)</f>
        <v>0</v>
      </c>
      <c r="N418" s="159">
        <v>1.2999999999999999E-3</v>
      </c>
      <c r="O418" s="159">
        <f>ROUND(E418*N418,2)</f>
        <v>0</v>
      </c>
      <c r="P418" s="159">
        <v>0</v>
      </c>
      <c r="Q418" s="159">
        <f>ROUND(E418*P418,2)</f>
        <v>0</v>
      </c>
      <c r="R418" s="160" t="s">
        <v>235</v>
      </c>
      <c r="S418" s="160" t="s">
        <v>148</v>
      </c>
      <c r="T418" s="160" t="s">
        <v>148</v>
      </c>
      <c r="U418" s="160">
        <v>0</v>
      </c>
      <c r="V418" s="160">
        <f>ROUND(E418*U418,2)</f>
        <v>0</v>
      </c>
      <c r="W418" s="160"/>
      <c r="X418" s="160" t="s">
        <v>230</v>
      </c>
      <c r="Y418" s="160" t="s">
        <v>151</v>
      </c>
      <c r="Z418" s="150"/>
      <c r="AA418" s="150"/>
      <c r="AB418" s="150"/>
      <c r="AC418" s="150"/>
      <c r="AD418" s="150"/>
      <c r="AE418" s="150"/>
      <c r="AF418" s="150"/>
      <c r="AG418" s="150" t="s">
        <v>231</v>
      </c>
      <c r="AH418" s="150"/>
      <c r="AI418" s="150"/>
      <c r="AJ418" s="150"/>
      <c r="AK418" s="150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50"/>
      <c r="BD418" s="150"/>
      <c r="BE418" s="150"/>
      <c r="BF418" s="150"/>
      <c r="BG418" s="150"/>
      <c r="BH418" s="150"/>
    </row>
    <row r="419" spans="1:60" outlineLevel="2" x14ac:dyDescent="0.2">
      <c r="A419" s="157"/>
      <c r="B419" s="158"/>
      <c r="C419" s="189" t="s">
        <v>1479</v>
      </c>
      <c r="D419" s="162"/>
      <c r="E419" s="163">
        <v>1</v>
      </c>
      <c r="F419" s="160"/>
      <c r="G419" s="160"/>
      <c r="H419" s="160"/>
      <c r="I419" s="160"/>
      <c r="J419" s="160"/>
      <c r="K419" s="160"/>
      <c r="L419" s="160"/>
      <c r="M419" s="160"/>
      <c r="N419" s="159"/>
      <c r="O419" s="159"/>
      <c r="P419" s="159"/>
      <c r="Q419" s="159"/>
      <c r="R419" s="160"/>
      <c r="S419" s="160"/>
      <c r="T419" s="160"/>
      <c r="U419" s="160"/>
      <c r="V419" s="160"/>
      <c r="W419" s="160"/>
      <c r="X419" s="160"/>
      <c r="Y419" s="160"/>
      <c r="Z419" s="150"/>
      <c r="AA419" s="150"/>
      <c r="AB419" s="150"/>
      <c r="AC419" s="150"/>
      <c r="AD419" s="150"/>
      <c r="AE419" s="150"/>
      <c r="AF419" s="150"/>
      <c r="AG419" s="150" t="s">
        <v>171</v>
      </c>
      <c r="AH419" s="150">
        <v>0</v>
      </c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50"/>
      <c r="BD419" s="150"/>
      <c r="BE419" s="150"/>
      <c r="BF419" s="150"/>
      <c r="BG419" s="150"/>
      <c r="BH419" s="150"/>
    </row>
    <row r="420" spans="1:60" outlineLevel="3" x14ac:dyDescent="0.2">
      <c r="A420" s="157"/>
      <c r="B420" s="158"/>
      <c r="C420" s="189" t="s">
        <v>1487</v>
      </c>
      <c r="D420" s="162"/>
      <c r="E420" s="163">
        <v>1</v>
      </c>
      <c r="F420" s="160"/>
      <c r="G420" s="160"/>
      <c r="H420" s="160"/>
      <c r="I420" s="160"/>
      <c r="J420" s="160"/>
      <c r="K420" s="160"/>
      <c r="L420" s="160"/>
      <c r="M420" s="160"/>
      <c r="N420" s="159"/>
      <c r="O420" s="159"/>
      <c r="P420" s="159"/>
      <c r="Q420" s="159"/>
      <c r="R420" s="160"/>
      <c r="S420" s="160"/>
      <c r="T420" s="160"/>
      <c r="U420" s="160"/>
      <c r="V420" s="160"/>
      <c r="W420" s="160"/>
      <c r="X420" s="160"/>
      <c r="Y420" s="160"/>
      <c r="Z420" s="150"/>
      <c r="AA420" s="150"/>
      <c r="AB420" s="150"/>
      <c r="AC420" s="150"/>
      <c r="AD420" s="150"/>
      <c r="AE420" s="150"/>
      <c r="AF420" s="150"/>
      <c r="AG420" s="150" t="s">
        <v>171</v>
      </c>
      <c r="AH420" s="150">
        <v>0</v>
      </c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50"/>
      <c r="BD420" s="150"/>
      <c r="BE420" s="150"/>
      <c r="BF420" s="150"/>
      <c r="BG420" s="150"/>
      <c r="BH420" s="150"/>
    </row>
    <row r="421" spans="1:60" outlineLevel="1" x14ac:dyDescent="0.2">
      <c r="A421" s="173">
        <v>163</v>
      </c>
      <c r="B421" s="174" t="s">
        <v>1488</v>
      </c>
      <c r="C421" s="188" t="s">
        <v>1489</v>
      </c>
      <c r="D421" s="175" t="s">
        <v>229</v>
      </c>
      <c r="E421" s="176">
        <v>1</v>
      </c>
      <c r="F421" s="177"/>
      <c r="G421" s="178">
        <f>ROUND(E421*F421,2)</f>
        <v>0</v>
      </c>
      <c r="H421" s="161"/>
      <c r="I421" s="160">
        <f>ROUND(E421*H421,2)</f>
        <v>0</v>
      </c>
      <c r="J421" s="161"/>
      <c r="K421" s="160">
        <f>ROUND(E421*J421,2)</f>
        <v>0</v>
      </c>
      <c r="L421" s="160">
        <v>21</v>
      </c>
      <c r="M421" s="160">
        <f>G421*(1+L421/100)</f>
        <v>0</v>
      </c>
      <c r="N421" s="159">
        <v>2.7E-4</v>
      </c>
      <c r="O421" s="159">
        <f>ROUND(E421*N421,2)</f>
        <v>0</v>
      </c>
      <c r="P421" s="159">
        <v>0</v>
      </c>
      <c r="Q421" s="159">
        <f>ROUND(E421*P421,2)</f>
        <v>0</v>
      </c>
      <c r="R421" s="160" t="s">
        <v>235</v>
      </c>
      <c r="S421" s="160" t="s">
        <v>148</v>
      </c>
      <c r="T421" s="160" t="s">
        <v>148</v>
      </c>
      <c r="U421" s="160">
        <v>0</v>
      </c>
      <c r="V421" s="160">
        <f>ROUND(E421*U421,2)</f>
        <v>0</v>
      </c>
      <c r="W421" s="160"/>
      <c r="X421" s="160" t="s">
        <v>230</v>
      </c>
      <c r="Y421" s="160" t="s">
        <v>151</v>
      </c>
      <c r="Z421" s="150"/>
      <c r="AA421" s="150"/>
      <c r="AB421" s="150"/>
      <c r="AC421" s="150"/>
      <c r="AD421" s="150"/>
      <c r="AE421" s="150"/>
      <c r="AF421" s="150"/>
      <c r="AG421" s="150" t="s">
        <v>231</v>
      </c>
      <c r="AH421" s="150"/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50"/>
      <c r="BD421" s="150"/>
      <c r="BE421" s="150"/>
      <c r="BF421" s="150"/>
      <c r="BG421" s="150"/>
      <c r="BH421" s="150"/>
    </row>
    <row r="422" spans="1:60" outlineLevel="2" x14ac:dyDescent="0.2">
      <c r="A422" s="157"/>
      <c r="B422" s="158"/>
      <c r="C422" s="189" t="s">
        <v>1477</v>
      </c>
      <c r="D422" s="162"/>
      <c r="E422" s="163">
        <v>1</v>
      </c>
      <c r="F422" s="160"/>
      <c r="G422" s="160"/>
      <c r="H422" s="160"/>
      <c r="I422" s="160"/>
      <c r="J422" s="160"/>
      <c r="K422" s="160"/>
      <c r="L422" s="160"/>
      <c r="M422" s="160"/>
      <c r="N422" s="159"/>
      <c r="O422" s="159"/>
      <c r="P422" s="159"/>
      <c r="Q422" s="159"/>
      <c r="R422" s="160"/>
      <c r="S422" s="160"/>
      <c r="T422" s="160"/>
      <c r="U422" s="160"/>
      <c r="V422" s="160"/>
      <c r="W422" s="160"/>
      <c r="X422" s="160"/>
      <c r="Y422" s="160"/>
      <c r="Z422" s="150"/>
      <c r="AA422" s="150"/>
      <c r="AB422" s="150"/>
      <c r="AC422" s="150"/>
      <c r="AD422" s="150"/>
      <c r="AE422" s="150"/>
      <c r="AF422" s="150"/>
      <c r="AG422" s="150" t="s">
        <v>171</v>
      </c>
      <c r="AH422" s="150">
        <v>0</v>
      </c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0"/>
      <c r="BH422" s="150"/>
    </row>
    <row r="423" spans="1:60" outlineLevel="1" x14ac:dyDescent="0.2">
      <c r="A423" s="173">
        <v>164</v>
      </c>
      <c r="B423" s="174" t="s">
        <v>825</v>
      </c>
      <c r="C423" s="188" t="s">
        <v>1490</v>
      </c>
      <c r="D423" s="175" t="s">
        <v>229</v>
      </c>
      <c r="E423" s="176">
        <v>1</v>
      </c>
      <c r="F423" s="177"/>
      <c r="G423" s="178">
        <f>ROUND(E423*F423,2)</f>
        <v>0</v>
      </c>
      <c r="H423" s="161"/>
      <c r="I423" s="160">
        <f>ROUND(E423*H423,2)</f>
        <v>0</v>
      </c>
      <c r="J423" s="161"/>
      <c r="K423" s="160">
        <f>ROUND(E423*J423,2)</f>
        <v>0</v>
      </c>
      <c r="L423" s="160">
        <v>21</v>
      </c>
      <c r="M423" s="160">
        <f>G423*(1+L423/100)</f>
        <v>0</v>
      </c>
      <c r="N423" s="159">
        <v>5.8E-4</v>
      </c>
      <c r="O423" s="159">
        <f>ROUND(E423*N423,2)</f>
        <v>0</v>
      </c>
      <c r="P423" s="159">
        <v>0</v>
      </c>
      <c r="Q423" s="159">
        <f>ROUND(E423*P423,2)</f>
        <v>0</v>
      </c>
      <c r="R423" s="160" t="s">
        <v>235</v>
      </c>
      <c r="S423" s="160" t="s">
        <v>148</v>
      </c>
      <c r="T423" s="160" t="s">
        <v>148</v>
      </c>
      <c r="U423" s="160">
        <v>0</v>
      </c>
      <c r="V423" s="160">
        <f>ROUND(E423*U423,2)</f>
        <v>0</v>
      </c>
      <c r="W423" s="160"/>
      <c r="X423" s="160" t="s">
        <v>230</v>
      </c>
      <c r="Y423" s="160" t="s">
        <v>151</v>
      </c>
      <c r="Z423" s="150"/>
      <c r="AA423" s="150"/>
      <c r="AB423" s="150"/>
      <c r="AC423" s="150"/>
      <c r="AD423" s="150"/>
      <c r="AE423" s="150"/>
      <c r="AF423" s="150"/>
      <c r="AG423" s="150" t="s">
        <v>231</v>
      </c>
      <c r="AH423" s="150"/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50"/>
      <c r="BD423" s="150"/>
      <c r="BE423" s="150"/>
      <c r="BF423" s="150"/>
      <c r="BG423" s="150"/>
      <c r="BH423" s="150"/>
    </row>
    <row r="424" spans="1:60" outlineLevel="2" x14ac:dyDescent="0.2">
      <c r="A424" s="157"/>
      <c r="B424" s="158"/>
      <c r="C424" s="189" t="s">
        <v>1479</v>
      </c>
      <c r="D424" s="162"/>
      <c r="E424" s="163">
        <v>1</v>
      </c>
      <c r="F424" s="160"/>
      <c r="G424" s="160"/>
      <c r="H424" s="160"/>
      <c r="I424" s="160"/>
      <c r="J424" s="160"/>
      <c r="K424" s="160"/>
      <c r="L424" s="160"/>
      <c r="M424" s="160"/>
      <c r="N424" s="159"/>
      <c r="O424" s="159"/>
      <c r="P424" s="159"/>
      <c r="Q424" s="159"/>
      <c r="R424" s="160"/>
      <c r="S424" s="160"/>
      <c r="T424" s="160"/>
      <c r="U424" s="160"/>
      <c r="V424" s="160"/>
      <c r="W424" s="160"/>
      <c r="X424" s="160"/>
      <c r="Y424" s="160"/>
      <c r="Z424" s="150"/>
      <c r="AA424" s="150"/>
      <c r="AB424" s="150"/>
      <c r="AC424" s="150"/>
      <c r="AD424" s="150"/>
      <c r="AE424" s="150"/>
      <c r="AF424" s="150"/>
      <c r="AG424" s="150" t="s">
        <v>171</v>
      </c>
      <c r="AH424" s="150">
        <v>0</v>
      </c>
      <c r="AI424" s="150"/>
      <c r="AJ424" s="150"/>
      <c r="AK424" s="150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0"/>
      <c r="BG424" s="150"/>
      <c r="BH424" s="150"/>
    </row>
    <row r="425" spans="1:60" outlineLevel="1" x14ac:dyDescent="0.2">
      <c r="A425" s="173">
        <v>165</v>
      </c>
      <c r="B425" s="174" t="s">
        <v>1491</v>
      </c>
      <c r="C425" s="188" t="s">
        <v>1492</v>
      </c>
      <c r="D425" s="175" t="s">
        <v>229</v>
      </c>
      <c r="E425" s="176">
        <v>6</v>
      </c>
      <c r="F425" s="177"/>
      <c r="G425" s="178">
        <f>ROUND(E425*F425,2)</f>
        <v>0</v>
      </c>
      <c r="H425" s="161"/>
      <c r="I425" s="160">
        <f>ROUND(E425*H425,2)</f>
        <v>0</v>
      </c>
      <c r="J425" s="161"/>
      <c r="K425" s="160">
        <f>ROUND(E425*J425,2)</f>
        <v>0</v>
      </c>
      <c r="L425" s="160">
        <v>21</v>
      </c>
      <c r="M425" s="160">
        <f>G425*(1+L425/100)</f>
        <v>0</v>
      </c>
      <c r="N425" s="159">
        <v>1E-3</v>
      </c>
      <c r="O425" s="159">
        <f>ROUND(E425*N425,2)</f>
        <v>0.01</v>
      </c>
      <c r="P425" s="159">
        <v>0</v>
      </c>
      <c r="Q425" s="159">
        <f>ROUND(E425*P425,2)</f>
        <v>0</v>
      </c>
      <c r="R425" s="160" t="s">
        <v>235</v>
      </c>
      <c r="S425" s="160" t="s">
        <v>148</v>
      </c>
      <c r="T425" s="160" t="s">
        <v>148</v>
      </c>
      <c r="U425" s="160">
        <v>0</v>
      </c>
      <c r="V425" s="160">
        <f>ROUND(E425*U425,2)</f>
        <v>0</v>
      </c>
      <c r="W425" s="160"/>
      <c r="X425" s="160" t="s">
        <v>230</v>
      </c>
      <c r="Y425" s="160" t="s">
        <v>151</v>
      </c>
      <c r="Z425" s="150"/>
      <c r="AA425" s="150"/>
      <c r="AB425" s="150"/>
      <c r="AC425" s="150"/>
      <c r="AD425" s="150"/>
      <c r="AE425" s="150"/>
      <c r="AF425" s="150"/>
      <c r="AG425" s="150" t="s">
        <v>231</v>
      </c>
      <c r="AH425" s="150"/>
      <c r="AI425" s="150"/>
      <c r="AJ425" s="150"/>
      <c r="AK425" s="150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0"/>
      <c r="BG425" s="150"/>
      <c r="BH425" s="150"/>
    </row>
    <row r="426" spans="1:60" outlineLevel="2" x14ac:dyDescent="0.2">
      <c r="A426" s="157"/>
      <c r="B426" s="158"/>
      <c r="C426" s="189" t="s">
        <v>1493</v>
      </c>
      <c r="D426" s="162"/>
      <c r="E426" s="163">
        <v>1</v>
      </c>
      <c r="F426" s="160"/>
      <c r="G426" s="160"/>
      <c r="H426" s="160"/>
      <c r="I426" s="160"/>
      <c r="J426" s="160"/>
      <c r="K426" s="160"/>
      <c r="L426" s="160"/>
      <c r="M426" s="160"/>
      <c r="N426" s="159"/>
      <c r="O426" s="159"/>
      <c r="P426" s="159"/>
      <c r="Q426" s="159"/>
      <c r="R426" s="160"/>
      <c r="S426" s="160"/>
      <c r="T426" s="160"/>
      <c r="U426" s="160"/>
      <c r="V426" s="160"/>
      <c r="W426" s="160"/>
      <c r="X426" s="160"/>
      <c r="Y426" s="160"/>
      <c r="Z426" s="150"/>
      <c r="AA426" s="150"/>
      <c r="AB426" s="150"/>
      <c r="AC426" s="150"/>
      <c r="AD426" s="150"/>
      <c r="AE426" s="150"/>
      <c r="AF426" s="150"/>
      <c r="AG426" s="150" t="s">
        <v>171</v>
      </c>
      <c r="AH426" s="150">
        <v>0</v>
      </c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0"/>
      <c r="BG426" s="150"/>
      <c r="BH426" s="150"/>
    </row>
    <row r="427" spans="1:60" outlineLevel="3" x14ac:dyDescent="0.2">
      <c r="A427" s="157"/>
      <c r="B427" s="158"/>
      <c r="C427" s="189" t="s">
        <v>1494</v>
      </c>
      <c r="D427" s="162"/>
      <c r="E427" s="163">
        <v>1</v>
      </c>
      <c r="F427" s="160"/>
      <c r="G427" s="160"/>
      <c r="H427" s="160"/>
      <c r="I427" s="160"/>
      <c r="J427" s="160"/>
      <c r="K427" s="160"/>
      <c r="L427" s="160"/>
      <c r="M427" s="160"/>
      <c r="N427" s="159"/>
      <c r="O427" s="159"/>
      <c r="P427" s="159"/>
      <c r="Q427" s="159"/>
      <c r="R427" s="160"/>
      <c r="S427" s="160"/>
      <c r="T427" s="160"/>
      <c r="U427" s="160"/>
      <c r="V427" s="160"/>
      <c r="W427" s="160"/>
      <c r="X427" s="160"/>
      <c r="Y427" s="160"/>
      <c r="Z427" s="150"/>
      <c r="AA427" s="150"/>
      <c r="AB427" s="150"/>
      <c r="AC427" s="150"/>
      <c r="AD427" s="150"/>
      <c r="AE427" s="150"/>
      <c r="AF427" s="150"/>
      <c r="AG427" s="150" t="s">
        <v>171</v>
      </c>
      <c r="AH427" s="150">
        <v>0</v>
      </c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0"/>
      <c r="BG427" s="150"/>
      <c r="BH427" s="150"/>
    </row>
    <row r="428" spans="1:60" outlineLevel="3" x14ac:dyDescent="0.2">
      <c r="A428" s="157"/>
      <c r="B428" s="158"/>
      <c r="C428" s="189" t="s">
        <v>1495</v>
      </c>
      <c r="D428" s="162"/>
      <c r="E428" s="163">
        <v>4</v>
      </c>
      <c r="F428" s="160"/>
      <c r="G428" s="160"/>
      <c r="H428" s="160"/>
      <c r="I428" s="160"/>
      <c r="J428" s="160"/>
      <c r="K428" s="160"/>
      <c r="L428" s="160"/>
      <c r="M428" s="160"/>
      <c r="N428" s="159"/>
      <c r="O428" s="159"/>
      <c r="P428" s="159"/>
      <c r="Q428" s="159"/>
      <c r="R428" s="160"/>
      <c r="S428" s="160"/>
      <c r="T428" s="160"/>
      <c r="U428" s="160"/>
      <c r="V428" s="160"/>
      <c r="W428" s="160"/>
      <c r="X428" s="160"/>
      <c r="Y428" s="160"/>
      <c r="Z428" s="150"/>
      <c r="AA428" s="150"/>
      <c r="AB428" s="150"/>
      <c r="AC428" s="150"/>
      <c r="AD428" s="150"/>
      <c r="AE428" s="150"/>
      <c r="AF428" s="150"/>
      <c r="AG428" s="150" t="s">
        <v>171</v>
      </c>
      <c r="AH428" s="150">
        <v>0</v>
      </c>
      <c r="AI428" s="150"/>
      <c r="AJ428" s="150"/>
      <c r="AK428" s="150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0"/>
      <c r="BG428" s="150"/>
      <c r="BH428" s="150"/>
    </row>
    <row r="429" spans="1:60" outlineLevel="1" x14ac:dyDescent="0.2">
      <c r="A429" s="173">
        <v>166</v>
      </c>
      <c r="B429" s="174" t="s">
        <v>1496</v>
      </c>
      <c r="C429" s="188" t="s">
        <v>1497</v>
      </c>
      <c r="D429" s="175" t="s">
        <v>229</v>
      </c>
      <c r="E429" s="176">
        <v>2</v>
      </c>
      <c r="F429" s="177"/>
      <c r="G429" s="178">
        <f>ROUND(E429*F429,2)</f>
        <v>0</v>
      </c>
      <c r="H429" s="161"/>
      <c r="I429" s="160">
        <f>ROUND(E429*H429,2)</f>
        <v>0</v>
      </c>
      <c r="J429" s="161"/>
      <c r="K429" s="160">
        <f>ROUND(E429*J429,2)</f>
        <v>0</v>
      </c>
      <c r="L429" s="160">
        <v>21</v>
      </c>
      <c r="M429" s="160">
        <f>G429*(1+L429/100)</f>
        <v>0</v>
      </c>
      <c r="N429" s="159">
        <v>6.9999999999999999E-4</v>
      </c>
      <c r="O429" s="159">
        <f>ROUND(E429*N429,2)</f>
        <v>0</v>
      </c>
      <c r="P429" s="159">
        <v>0</v>
      </c>
      <c r="Q429" s="159">
        <f>ROUND(E429*P429,2)</f>
        <v>0</v>
      </c>
      <c r="R429" s="160" t="s">
        <v>235</v>
      </c>
      <c r="S429" s="160" t="s">
        <v>148</v>
      </c>
      <c r="T429" s="160" t="s">
        <v>148</v>
      </c>
      <c r="U429" s="160">
        <v>0</v>
      </c>
      <c r="V429" s="160">
        <f>ROUND(E429*U429,2)</f>
        <v>0</v>
      </c>
      <c r="W429" s="160"/>
      <c r="X429" s="160" t="s">
        <v>230</v>
      </c>
      <c r="Y429" s="160" t="s">
        <v>151</v>
      </c>
      <c r="Z429" s="150"/>
      <c r="AA429" s="150"/>
      <c r="AB429" s="150"/>
      <c r="AC429" s="150"/>
      <c r="AD429" s="150"/>
      <c r="AE429" s="150"/>
      <c r="AF429" s="150"/>
      <c r="AG429" s="150" t="s">
        <v>231</v>
      </c>
      <c r="AH429" s="150"/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0"/>
      <c r="BG429" s="150"/>
      <c r="BH429" s="150"/>
    </row>
    <row r="430" spans="1:60" ht="22.5" outlineLevel="2" x14ac:dyDescent="0.2">
      <c r="A430" s="157"/>
      <c r="B430" s="158"/>
      <c r="C430" s="189" t="s">
        <v>1498</v>
      </c>
      <c r="D430" s="162"/>
      <c r="E430" s="163">
        <v>2</v>
      </c>
      <c r="F430" s="160"/>
      <c r="G430" s="160"/>
      <c r="H430" s="160"/>
      <c r="I430" s="160"/>
      <c r="J430" s="160"/>
      <c r="K430" s="160"/>
      <c r="L430" s="160"/>
      <c r="M430" s="160"/>
      <c r="N430" s="159"/>
      <c r="O430" s="159"/>
      <c r="P430" s="159"/>
      <c r="Q430" s="159"/>
      <c r="R430" s="160"/>
      <c r="S430" s="160"/>
      <c r="T430" s="160"/>
      <c r="U430" s="160"/>
      <c r="V430" s="160"/>
      <c r="W430" s="160"/>
      <c r="X430" s="160"/>
      <c r="Y430" s="160"/>
      <c r="Z430" s="150"/>
      <c r="AA430" s="150"/>
      <c r="AB430" s="150"/>
      <c r="AC430" s="150"/>
      <c r="AD430" s="150"/>
      <c r="AE430" s="150"/>
      <c r="AF430" s="150"/>
      <c r="AG430" s="150" t="s">
        <v>171</v>
      </c>
      <c r="AH430" s="150">
        <v>0</v>
      </c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0"/>
      <c r="BG430" s="150"/>
      <c r="BH430" s="150"/>
    </row>
    <row r="431" spans="1:60" outlineLevel="1" x14ac:dyDescent="0.2">
      <c r="A431" s="173">
        <v>167</v>
      </c>
      <c r="B431" s="174" t="s">
        <v>1499</v>
      </c>
      <c r="C431" s="188" t="s">
        <v>1500</v>
      </c>
      <c r="D431" s="175" t="s">
        <v>229</v>
      </c>
      <c r="E431" s="176">
        <v>3</v>
      </c>
      <c r="F431" s="177"/>
      <c r="G431" s="178">
        <f>ROUND(E431*F431,2)</f>
        <v>0</v>
      </c>
      <c r="H431" s="161"/>
      <c r="I431" s="160">
        <f>ROUND(E431*H431,2)</f>
        <v>0</v>
      </c>
      <c r="J431" s="161"/>
      <c r="K431" s="160">
        <f>ROUND(E431*J431,2)</f>
        <v>0</v>
      </c>
      <c r="L431" s="160">
        <v>21</v>
      </c>
      <c r="M431" s="160">
        <f>G431*(1+L431/100)</f>
        <v>0</v>
      </c>
      <c r="N431" s="159">
        <v>1.4E-3</v>
      </c>
      <c r="O431" s="159">
        <f>ROUND(E431*N431,2)</f>
        <v>0</v>
      </c>
      <c r="P431" s="159">
        <v>0</v>
      </c>
      <c r="Q431" s="159">
        <f>ROUND(E431*P431,2)</f>
        <v>0</v>
      </c>
      <c r="R431" s="160" t="s">
        <v>235</v>
      </c>
      <c r="S431" s="160" t="s">
        <v>148</v>
      </c>
      <c r="T431" s="160" t="s">
        <v>148</v>
      </c>
      <c r="U431" s="160">
        <v>0</v>
      </c>
      <c r="V431" s="160">
        <f>ROUND(E431*U431,2)</f>
        <v>0</v>
      </c>
      <c r="W431" s="160"/>
      <c r="X431" s="160" t="s">
        <v>230</v>
      </c>
      <c r="Y431" s="160" t="s">
        <v>151</v>
      </c>
      <c r="Z431" s="150"/>
      <c r="AA431" s="150"/>
      <c r="AB431" s="150"/>
      <c r="AC431" s="150"/>
      <c r="AD431" s="150"/>
      <c r="AE431" s="150"/>
      <c r="AF431" s="150"/>
      <c r="AG431" s="150" t="s">
        <v>231</v>
      </c>
      <c r="AH431" s="150"/>
      <c r="AI431" s="150"/>
      <c r="AJ431" s="150"/>
      <c r="AK431" s="150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0"/>
      <c r="BG431" s="150"/>
      <c r="BH431" s="150"/>
    </row>
    <row r="432" spans="1:60" outlineLevel="2" x14ac:dyDescent="0.2">
      <c r="A432" s="157"/>
      <c r="B432" s="158"/>
      <c r="C432" s="189" t="s">
        <v>1501</v>
      </c>
      <c r="D432" s="162"/>
      <c r="E432" s="163">
        <v>2</v>
      </c>
      <c r="F432" s="160"/>
      <c r="G432" s="160"/>
      <c r="H432" s="160"/>
      <c r="I432" s="160"/>
      <c r="J432" s="160"/>
      <c r="K432" s="160"/>
      <c r="L432" s="160"/>
      <c r="M432" s="160"/>
      <c r="N432" s="159"/>
      <c r="O432" s="159"/>
      <c r="P432" s="159"/>
      <c r="Q432" s="159"/>
      <c r="R432" s="160"/>
      <c r="S432" s="160"/>
      <c r="T432" s="160"/>
      <c r="U432" s="160"/>
      <c r="V432" s="160"/>
      <c r="W432" s="160"/>
      <c r="X432" s="160"/>
      <c r="Y432" s="160"/>
      <c r="Z432" s="150"/>
      <c r="AA432" s="150"/>
      <c r="AB432" s="150"/>
      <c r="AC432" s="150"/>
      <c r="AD432" s="150"/>
      <c r="AE432" s="150"/>
      <c r="AF432" s="150"/>
      <c r="AG432" s="150" t="s">
        <v>171</v>
      </c>
      <c r="AH432" s="150">
        <v>0</v>
      </c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50"/>
      <c r="BB432" s="150"/>
      <c r="BC432" s="150"/>
      <c r="BD432" s="150"/>
      <c r="BE432" s="150"/>
      <c r="BF432" s="150"/>
      <c r="BG432" s="150"/>
      <c r="BH432" s="150"/>
    </row>
    <row r="433" spans="1:60" outlineLevel="3" x14ac:dyDescent="0.2">
      <c r="A433" s="157"/>
      <c r="B433" s="158"/>
      <c r="C433" s="189" t="s">
        <v>1262</v>
      </c>
      <c r="D433" s="162"/>
      <c r="E433" s="163">
        <v>1</v>
      </c>
      <c r="F433" s="160"/>
      <c r="G433" s="160"/>
      <c r="H433" s="160"/>
      <c r="I433" s="160"/>
      <c r="J433" s="160"/>
      <c r="K433" s="160"/>
      <c r="L433" s="160"/>
      <c r="M433" s="160"/>
      <c r="N433" s="159"/>
      <c r="O433" s="159"/>
      <c r="P433" s="159"/>
      <c r="Q433" s="159"/>
      <c r="R433" s="160"/>
      <c r="S433" s="160"/>
      <c r="T433" s="160"/>
      <c r="U433" s="160"/>
      <c r="V433" s="160"/>
      <c r="W433" s="160"/>
      <c r="X433" s="160"/>
      <c r="Y433" s="160"/>
      <c r="Z433" s="150"/>
      <c r="AA433" s="150"/>
      <c r="AB433" s="150"/>
      <c r="AC433" s="150"/>
      <c r="AD433" s="150"/>
      <c r="AE433" s="150"/>
      <c r="AF433" s="150"/>
      <c r="AG433" s="150" t="s">
        <v>171</v>
      </c>
      <c r="AH433" s="150">
        <v>0</v>
      </c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50"/>
      <c r="BD433" s="150"/>
      <c r="BE433" s="150"/>
      <c r="BF433" s="150"/>
      <c r="BG433" s="150"/>
      <c r="BH433" s="150"/>
    </row>
    <row r="434" spans="1:60" ht="33.75" outlineLevel="1" x14ac:dyDescent="0.2">
      <c r="A434" s="173">
        <v>168</v>
      </c>
      <c r="B434" s="174" t="s">
        <v>1502</v>
      </c>
      <c r="C434" s="188" t="s">
        <v>1503</v>
      </c>
      <c r="D434" s="175" t="s">
        <v>229</v>
      </c>
      <c r="E434" s="176">
        <v>1</v>
      </c>
      <c r="F434" s="177"/>
      <c r="G434" s="178">
        <f>ROUND(E434*F434,2)</f>
        <v>0</v>
      </c>
      <c r="H434" s="161"/>
      <c r="I434" s="160">
        <f>ROUND(E434*H434,2)</f>
        <v>0</v>
      </c>
      <c r="J434" s="161"/>
      <c r="K434" s="160">
        <f>ROUND(E434*J434,2)</f>
        <v>0</v>
      </c>
      <c r="L434" s="160">
        <v>21</v>
      </c>
      <c r="M434" s="160">
        <f>G434*(1+L434/100)</f>
        <v>0</v>
      </c>
      <c r="N434" s="159">
        <v>1.1E-4</v>
      </c>
      <c r="O434" s="159">
        <f>ROUND(E434*N434,2)</f>
        <v>0</v>
      </c>
      <c r="P434" s="159">
        <v>0</v>
      </c>
      <c r="Q434" s="159">
        <f>ROUND(E434*P434,2)</f>
        <v>0</v>
      </c>
      <c r="R434" s="160" t="s">
        <v>235</v>
      </c>
      <c r="S434" s="160" t="s">
        <v>148</v>
      </c>
      <c r="T434" s="160" t="s">
        <v>148</v>
      </c>
      <c r="U434" s="160">
        <v>0</v>
      </c>
      <c r="V434" s="160">
        <f>ROUND(E434*U434,2)</f>
        <v>0</v>
      </c>
      <c r="W434" s="160"/>
      <c r="X434" s="160" t="s">
        <v>230</v>
      </c>
      <c r="Y434" s="160" t="s">
        <v>151</v>
      </c>
      <c r="Z434" s="150"/>
      <c r="AA434" s="150"/>
      <c r="AB434" s="150"/>
      <c r="AC434" s="150"/>
      <c r="AD434" s="150"/>
      <c r="AE434" s="150"/>
      <c r="AF434" s="150"/>
      <c r="AG434" s="150" t="s">
        <v>231</v>
      </c>
      <c r="AH434" s="150"/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50"/>
      <c r="BD434" s="150"/>
      <c r="BE434" s="150"/>
      <c r="BF434" s="150"/>
      <c r="BG434" s="150"/>
      <c r="BH434" s="150"/>
    </row>
    <row r="435" spans="1:60" ht="22.5" outlineLevel="2" x14ac:dyDescent="0.2">
      <c r="A435" s="157"/>
      <c r="B435" s="158"/>
      <c r="C435" s="269" t="s">
        <v>1504</v>
      </c>
      <c r="D435" s="270"/>
      <c r="E435" s="270"/>
      <c r="F435" s="270"/>
      <c r="G435" s="270"/>
      <c r="H435" s="160"/>
      <c r="I435" s="160"/>
      <c r="J435" s="160"/>
      <c r="K435" s="160"/>
      <c r="L435" s="160"/>
      <c r="M435" s="160"/>
      <c r="N435" s="159"/>
      <c r="O435" s="159"/>
      <c r="P435" s="159"/>
      <c r="Q435" s="159"/>
      <c r="R435" s="160"/>
      <c r="S435" s="160"/>
      <c r="T435" s="160"/>
      <c r="U435" s="160"/>
      <c r="V435" s="160"/>
      <c r="W435" s="160"/>
      <c r="X435" s="160"/>
      <c r="Y435" s="160"/>
      <c r="Z435" s="150"/>
      <c r="AA435" s="150"/>
      <c r="AB435" s="150"/>
      <c r="AC435" s="150"/>
      <c r="AD435" s="150"/>
      <c r="AE435" s="150"/>
      <c r="AF435" s="150"/>
      <c r="AG435" s="150" t="s">
        <v>159</v>
      </c>
      <c r="AH435" s="150"/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85" t="str">
        <f>C435</f>
        <v>Pojistný ventil studené vody, DN20, Potv 800 kPa, pro systémy teplé vody dle EN1491 (např.Duco 8bar, DN20/25 pro systémy TV)</v>
      </c>
      <c r="BB435" s="150"/>
      <c r="BC435" s="150"/>
      <c r="BD435" s="150"/>
      <c r="BE435" s="150"/>
      <c r="BF435" s="150"/>
      <c r="BG435" s="150"/>
      <c r="BH435" s="150"/>
    </row>
    <row r="436" spans="1:60" outlineLevel="2" x14ac:dyDescent="0.2">
      <c r="A436" s="157"/>
      <c r="B436" s="158"/>
      <c r="C436" s="189" t="s">
        <v>1505</v>
      </c>
      <c r="D436" s="162"/>
      <c r="E436" s="163">
        <v>1</v>
      </c>
      <c r="F436" s="160"/>
      <c r="G436" s="160"/>
      <c r="H436" s="160"/>
      <c r="I436" s="160"/>
      <c r="J436" s="160"/>
      <c r="K436" s="160"/>
      <c r="L436" s="160"/>
      <c r="M436" s="160"/>
      <c r="N436" s="159"/>
      <c r="O436" s="159"/>
      <c r="P436" s="159"/>
      <c r="Q436" s="159"/>
      <c r="R436" s="160"/>
      <c r="S436" s="160"/>
      <c r="T436" s="160"/>
      <c r="U436" s="160"/>
      <c r="V436" s="160"/>
      <c r="W436" s="160"/>
      <c r="X436" s="160"/>
      <c r="Y436" s="160"/>
      <c r="Z436" s="150"/>
      <c r="AA436" s="150"/>
      <c r="AB436" s="150"/>
      <c r="AC436" s="150"/>
      <c r="AD436" s="150"/>
      <c r="AE436" s="150"/>
      <c r="AF436" s="150"/>
      <c r="AG436" s="150" t="s">
        <v>171</v>
      </c>
      <c r="AH436" s="150">
        <v>0</v>
      </c>
      <c r="AI436" s="150"/>
      <c r="AJ436" s="150"/>
      <c r="AK436" s="150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50"/>
      <c r="AW436" s="150"/>
      <c r="AX436" s="150"/>
      <c r="AY436" s="150"/>
      <c r="AZ436" s="150"/>
      <c r="BA436" s="150"/>
      <c r="BB436" s="150"/>
      <c r="BC436" s="150"/>
      <c r="BD436" s="150"/>
      <c r="BE436" s="150"/>
      <c r="BF436" s="150"/>
      <c r="BG436" s="150"/>
      <c r="BH436" s="150"/>
    </row>
    <row r="437" spans="1:60" ht="33.75" outlineLevel="1" x14ac:dyDescent="0.2">
      <c r="A437" s="173">
        <v>169</v>
      </c>
      <c r="B437" s="174" t="s">
        <v>1506</v>
      </c>
      <c r="C437" s="188" t="s">
        <v>1507</v>
      </c>
      <c r="D437" s="175" t="s">
        <v>229</v>
      </c>
      <c r="E437" s="176">
        <v>1</v>
      </c>
      <c r="F437" s="177"/>
      <c r="G437" s="178">
        <f>ROUND(E437*F437,2)</f>
        <v>0</v>
      </c>
      <c r="H437" s="161"/>
      <c r="I437" s="160">
        <f>ROUND(E437*H437,2)</f>
        <v>0</v>
      </c>
      <c r="J437" s="161"/>
      <c r="K437" s="160">
        <f>ROUND(E437*J437,2)</f>
        <v>0</v>
      </c>
      <c r="L437" s="160">
        <v>21</v>
      </c>
      <c r="M437" s="160">
        <f>G437*(1+L437/100)</f>
        <v>0</v>
      </c>
      <c r="N437" s="159">
        <v>2.0000000000000001E-4</v>
      </c>
      <c r="O437" s="159">
        <f>ROUND(E437*N437,2)</f>
        <v>0</v>
      </c>
      <c r="P437" s="159">
        <v>0</v>
      </c>
      <c r="Q437" s="159">
        <f>ROUND(E437*P437,2)</f>
        <v>0</v>
      </c>
      <c r="R437" s="160"/>
      <c r="S437" s="160" t="s">
        <v>155</v>
      </c>
      <c r="T437" s="160" t="s">
        <v>149</v>
      </c>
      <c r="U437" s="160">
        <v>0</v>
      </c>
      <c r="V437" s="160">
        <f>ROUND(E437*U437,2)</f>
        <v>0</v>
      </c>
      <c r="W437" s="160"/>
      <c r="X437" s="160" t="s">
        <v>230</v>
      </c>
      <c r="Y437" s="160" t="s">
        <v>151</v>
      </c>
      <c r="Z437" s="150"/>
      <c r="AA437" s="150"/>
      <c r="AB437" s="150"/>
      <c r="AC437" s="150"/>
      <c r="AD437" s="150"/>
      <c r="AE437" s="150"/>
      <c r="AF437" s="150"/>
      <c r="AG437" s="150" t="s">
        <v>231</v>
      </c>
      <c r="AH437" s="150"/>
      <c r="AI437" s="150"/>
      <c r="AJ437" s="150"/>
      <c r="AK437" s="150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  <c r="AW437" s="150"/>
      <c r="AX437" s="150"/>
      <c r="AY437" s="150"/>
      <c r="AZ437" s="150"/>
      <c r="BA437" s="150"/>
      <c r="BB437" s="150"/>
      <c r="BC437" s="150"/>
      <c r="BD437" s="150"/>
      <c r="BE437" s="150"/>
      <c r="BF437" s="150"/>
      <c r="BG437" s="150"/>
      <c r="BH437" s="150"/>
    </row>
    <row r="438" spans="1:60" ht="22.5" outlineLevel="2" x14ac:dyDescent="0.2">
      <c r="A438" s="157"/>
      <c r="B438" s="158"/>
      <c r="C438" s="269" t="s">
        <v>1508</v>
      </c>
      <c r="D438" s="270"/>
      <c r="E438" s="270"/>
      <c r="F438" s="270"/>
      <c r="G438" s="270"/>
      <c r="H438" s="160"/>
      <c r="I438" s="160"/>
      <c r="J438" s="160"/>
      <c r="K438" s="160"/>
      <c r="L438" s="160"/>
      <c r="M438" s="160"/>
      <c r="N438" s="159"/>
      <c r="O438" s="159"/>
      <c r="P438" s="159"/>
      <c r="Q438" s="159"/>
      <c r="R438" s="160"/>
      <c r="S438" s="160"/>
      <c r="T438" s="160"/>
      <c r="U438" s="160"/>
      <c r="V438" s="160"/>
      <c r="W438" s="160"/>
      <c r="X438" s="160"/>
      <c r="Y438" s="160"/>
      <c r="Z438" s="150"/>
      <c r="AA438" s="150"/>
      <c r="AB438" s="150"/>
      <c r="AC438" s="150"/>
      <c r="AD438" s="150"/>
      <c r="AE438" s="150"/>
      <c r="AF438" s="150"/>
      <c r="AG438" s="150" t="s">
        <v>159</v>
      </c>
      <c r="AH438" s="150"/>
      <c r="AI438" s="150"/>
      <c r="AJ438" s="150"/>
      <c r="AK438" s="150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  <c r="AW438" s="150"/>
      <c r="AX438" s="150"/>
      <c r="AY438" s="150"/>
      <c r="AZ438" s="150"/>
      <c r="BA438" s="185" t="str">
        <f>C438</f>
        <v>Elektromagnetický ventil topné vody až +110°C, PN16, elektro cívka 230V, bez proudu zavřeno (např.Danfoss EV220B), přípojné šroubení mosaz DN15</v>
      </c>
      <c r="BB438" s="150"/>
      <c r="BC438" s="150"/>
      <c r="BD438" s="150"/>
      <c r="BE438" s="150"/>
      <c r="BF438" s="150"/>
      <c r="BG438" s="150"/>
      <c r="BH438" s="150"/>
    </row>
    <row r="439" spans="1:60" outlineLevel="2" x14ac:dyDescent="0.2">
      <c r="A439" s="157"/>
      <c r="B439" s="158"/>
      <c r="C439" s="189" t="s">
        <v>1509</v>
      </c>
      <c r="D439" s="162"/>
      <c r="E439" s="163">
        <v>1</v>
      </c>
      <c r="F439" s="160"/>
      <c r="G439" s="160"/>
      <c r="H439" s="160"/>
      <c r="I439" s="160"/>
      <c r="J439" s="160"/>
      <c r="K439" s="160"/>
      <c r="L439" s="160"/>
      <c r="M439" s="160"/>
      <c r="N439" s="159"/>
      <c r="O439" s="159"/>
      <c r="P439" s="159"/>
      <c r="Q439" s="159"/>
      <c r="R439" s="160"/>
      <c r="S439" s="160"/>
      <c r="T439" s="160"/>
      <c r="U439" s="160"/>
      <c r="V439" s="160"/>
      <c r="W439" s="160"/>
      <c r="X439" s="160"/>
      <c r="Y439" s="160"/>
      <c r="Z439" s="150"/>
      <c r="AA439" s="150"/>
      <c r="AB439" s="150"/>
      <c r="AC439" s="150"/>
      <c r="AD439" s="150"/>
      <c r="AE439" s="150"/>
      <c r="AF439" s="150"/>
      <c r="AG439" s="150" t="s">
        <v>171</v>
      </c>
      <c r="AH439" s="150">
        <v>0</v>
      </c>
      <c r="AI439" s="150"/>
      <c r="AJ439" s="150"/>
      <c r="AK439" s="150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50"/>
      <c r="AW439" s="150"/>
      <c r="AX439" s="150"/>
      <c r="AY439" s="150"/>
      <c r="AZ439" s="150"/>
      <c r="BA439" s="150"/>
      <c r="BB439" s="150"/>
      <c r="BC439" s="150"/>
      <c r="BD439" s="150"/>
      <c r="BE439" s="150"/>
      <c r="BF439" s="150"/>
      <c r="BG439" s="150"/>
      <c r="BH439" s="150"/>
    </row>
    <row r="440" spans="1:60" ht="45" outlineLevel="1" x14ac:dyDescent="0.2">
      <c r="A440" s="173">
        <v>170</v>
      </c>
      <c r="B440" s="174" t="s">
        <v>1510</v>
      </c>
      <c r="C440" s="188" t="s">
        <v>1511</v>
      </c>
      <c r="D440" s="175" t="s">
        <v>229</v>
      </c>
      <c r="E440" s="176">
        <v>1</v>
      </c>
      <c r="F440" s="177"/>
      <c r="G440" s="178">
        <f>ROUND(E440*F440,2)</f>
        <v>0</v>
      </c>
      <c r="H440" s="161"/>
      <c r="I440" s="160">
        <f>ROUND(E440*H440,2)</f>
        <v>0</v>
      </c>
      <c r="J440" s="161"/>
      <c r="K440" s="160">
        <f>ROUND(E440*J440,2)</f>
        <v>0</v>
      </c>
      <c r="L440" s="160">
        <v>21</v>
      </c>
      <c r="M440" s="160">
        <f>G440*(1+L440/100)</f>
        <v>0</v>
      </c>
      <c r="N440" s="159">
        <v>1.0000000000000001E-5</v>
      </c>
      <c r="O440" s="159">
        <f>ROUND(E440*N440,2)</f>
        <v>0</v>
      </c>
      <c r="P440" s="159">
        <v>0</v>
      </c>
      <c r="Q440" s="159">
        <f>ROUND(E440*P440,2)</f>
        <v>0</v>
      </c>
      <c r="R440" s="160"/>
      <c r="S440" s="160" t="s">
        <v>155</v>
      </c>
      <c r="T440" s="160" t="s">
        <v>149</v>
      </c>
      <c r="U440" s="160">
        <v>0</v>
      </c>
      <c r="V440" s="160">
        <f>ROUND(E440*U440,2)</f>
        <v>0</v>
      </c>
      <c r="W440" s="160"/>
      <c r="X440" s="160" t="s">
        <v>230</v>
      </c>
      <c r="Y440" s="160" t="s">
        <v>151</v>
      </c>
      <c r="Z440" s="150"/>
      <c r="AA440" s="150"/>
      <c r="AB440" s="150"/>
      <c r="AC440" s="150"/>
      <c r="AD440" s="150"/>
      <c r="AE440" s="150"/>
      <c r="AF440" s="150"/>
      <c r="AG440" s="150" t="s">
        <v>231</v>
      </c>
      <c r="AH440" s="150"/>
      <c r="AI440" s="150"/>
      <c r="AJ440" s="150"/>
      <c r="AK440" s="150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  <c r="AW440" s="150"/>
      <c r="AX440" s="150"/>
      <c r="AY440" s="150"/>
      <c r="AZ440" s="150"/>
      <c r="BA440" s="150"/>
      <c r="BB440" s="150"/>
      <c r="BC440" s="150"/>
      <c r="BD440" s="150"/>
      <c r="BE440" s="150"/>
      <c r="BF440" s="150"/>
      <c r="BG440" s="150"/>
      <c r="BH440" s="150"/>
    </row>
    <row r="441" spans="1:60" ht="33.75" outlineLevel="2" x14ac:dyDescent="0.2">
      <c r="A441" s="157"/>
      <c r="B441" s="158"/>
      <c r="C441" s="269" t="s">
        <v>1512</v>
      </c>
      <c r="D441" s="270"/>
      <c r="E441" s="270"/>
      <c r="F441" s="270"/>
      <c r="G441" s="270"/>
      <c r="H441" s="160"/>
      <c r="I441" s="160"/>
      <c r="J441" s="160"/>
      <c r="K441" s="160"/>
      <c r="L441" s="160"/>
      <c r="M441" s="160"/>
      <c r="N441" s="159"/>
      <c r="O441" s="159"/>
      <c r="P441" s="159"/>
      <c r="Q441" s="159"/>
      <c r="R441" s="160"/>
      <c r="S441" s="160"/>
      <c r="T441" s="160"/>
      <c r="U441" s="160"/>
      <c r="V441" s="160"/>
      <c r="W441" s="160"/>
      <c r="X441" s="160"/>
      <c r="Y441" s="160"/>
      <c r="Z441" s="150"/>
      <c r="AA441" s="150"/>
      <c r="AB441" s="150"/>
      <c r="AC441" s="150"/>
      <c r="AD441" s="150"/>
      <c r="AE441" s="150"/>
      <c r="AF441" s="150"/>
      <c r="AG441" s="150" t="s">
        <v>159</v>
      </c>
      <c r="AH441" s="150"/>
      <c r="AI441" s="150"/>
      <c r="AJ441" s="150"/>
      <c r="AK441" s="150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50"/>
      <c r="AW441" s="150"/>
      <c r="AX441" s="150"/>
      <c r="AY441" s="150"/>
      <c r="AZ441" s="150"/>
      <c r="BA441" s="185" t="str">
        <f>C441</f>
        <v>Vodní filtr pro studenou vodu s vestavěným redukčním ventilem, přípojné šroubení mosazné, doplnit manometr (0-10Bar), nastavení na 4bar, filtrační vložka 100µm, PN16, 40°C (např.Honeywell FK06-3/4AA)</v>
      </c>
      <c r="BB441" s="150"/>
      <c r="BC441" s="150"/>
      <c r="BD441" s="150"/>
      <c r="BE441" s="150"/>
      <c r="BF441" s="150"/>
      <c r="BG441" s="150"/>
      <c r="BH441" s="150"/>
    </row>
    <row r="442" spans="1:60" ht="22.5" outlineLevel="2" x14ac:dyDescent="0.2">
      <c r="A442" s="157"/>
      <c r="B442" s="158"/>
      <c r="C442" s="189" t="s">
        <v>1513</v>
      </c>
      <c r="D442" s="162"/>
      <c r="E442" s="163">
        <v>1</v>
      </c>
      <c r="F442" s="160"/>
      <c r="G442" s="160"/>
      <c r="H442" s="160"/>
      <c r="I442" s="160"/>
      <c r="J442" s="160"/>
      <c r="K442" s="160"/>
      <c r="L442" s="160"/>
      <c r="M442" s="160"/>
      <c r="N442" s="159"/>
      <c r="O442" s="159"/>
      <c r="P442" s="159"/>
      <c r="Q442" s="159"/>
      <c r="R442" s="160"/>
      <c r="S442" s="160"/>
      <c r="T442" s="160"/>
      <c r="U442" s="160"/>
      <c r="V442" s="160"/>
      <c r="W442" s="160"/>
      <c r="X442" s="160"/>
      <c r="Y442" s="160"/>
      <c r="Z442" s="150"/>
      <c r="AA442" s="150"/>
      <c r="AB442" s="150"/>
      <c r="AC442" s="150"/>
      <c r="AD442" s="150"/>
      <c r="AE442" s="150"/>
      <c r="AF442" s="150"/>
      <c r="AG442" s="150" t="s">
        <v>171</v>
      </c>
      <c r="AH442" s="150">
        <v>0</v>
      </c>
      <c r="AI442" s="150"/>
      <c r="AJ442" s="150"/>
      <c r="AK442" s="150"/>
      <c r="AL442" s="150"/>
      <c r="AM442" s="150"/>
      <c r="AN442" s="150"/>
      <c r="AO442" s="150"/>
      <c r="AP442" s="150"/>
      <c r="AQ442" s="150"/>
      <c r="AR442" s="150"/>
      <c r="AS442" s="150"/>
      <c r="AT442" s="150"/>
      <c r="AU442" s="150"/>
      <c r="AV442" s="150"/>
      <c r="AW442" s="150"/>
      <c r="AX442" s="150"/>
      <c r="AY442" s="150"/>
      <c r="AZ442" s="150"/>
      <c r="BA442" s="150"/>
      <c r="BB442" s="150"/>
      <c r="BC442" s="150"/>
      <c r="BD442" s="150"/>
      <c r="BE442" s="150"/>
      <c r="BF442" s="150"/>
      <c r="BG442" s="150"/>
      <c r="BH442" s="150"/>
    </row>
    <row r="443" spans="1:60" ht="45" outlineLevel="1" x14ac:dyDescent="0.2">
      <c r="A443" s="173">
        <v>171</v>
      </c>
      <c r="B443" s="174" t="s">
        <v>1514</v>
      </c>
      <c r="C443" s="188" t="s">
        <v>1515</v>
      </c>
      <c r="D443" s="175" t="s">
        <v>229</v>
      </c>
      <c r="E443" s="176">
        <v>1</v>
      </c>
      <c r="F443" s="177"/>
      <c r="G443" s="178">
        <f>ROUND(E443*F443,2)</f>
        <v>0</v>
      </c>
      <c r="H443" s="161"/>
      <c r="I443" s="160">
        <f>ROUND(E443*H443,2)</f>
        <v>0</v>
      </c>
      <c r="J443" s="161"/>
      <c r="K443" s="160">
        <f>ROUND(E443*J443,2)</f>
        <v>0</v>
      </c>
      <c r="L443" s="160">
        <v>21</v>
      </c>
      <c r="M443" s="160">
        <f>G443*(1+L443/100)</f>
        <v>0</v>
      </c>
      <c r="N443" s="159">
        <v>1.0000000000000001E-5</v>
      </c>
      <c r="O443" s="159">
        <f>ROUND(E443*N443,2)</f>
        <v>0</v>
      </c>
      <c r="P443" s="159">
        <v>0</v>
      </c>
      <c r="Q443" s="159">
        <f>ROUND(E443*P443,2)</f>
        <v>0</v>
      </c>
      <c r="R443" s="160"/>
      <c r="S443" s="160" t="s">
        <v>155</v>
      </c>
      <c r="T443" s="160" t="s">
        <v>149</v>
      </c>
      <c r="U443" s="160">
        <v>0</v>
      </c>
      <c r="V443" s="160">
        <f>ROUND(E443*U443,2)</f>
        <v>0</v>
      </c>
      <c r="W443" s="160"/>
      <c r="X443" s="160" t="s">
        <v>230</v>
      </c>
      <c r="Y443" s="160" t="s">
        <v>151</v>
      </c>
      <c r="Z443" s="150"/>
      <c r="AA443" s="150"/>
      <c r="AB443" s="150"/>
      <c r="AC443" s="150"/>
      <c r="AD443" s="150"/>
      <c r="AE443" s="150"/>
      <c r="AF443" s="150"/>
      <c r="AG443" s="150" t="s">
        <v>231</v>
      </c>
      <c r="AH443" s="150"/>
      <c r="AI443" s="150"/>
      <c r="AJ443" s="150"/>
      <c r="AK443" s="150"/>
      <c r="AL443" s="150"/>
      <c r="AM443" s="150"/>
      <c r="AN443" s="150"/>
      <c r="AO443" s="150"/>
      <c r="AP443" s="150"/>
      <c r="AQ443" s="150"/>
      <c r="AR443" s="150"/>
      <c r="AS443" s="150"/>
      <c r="AT443" s="150"/>
      <c r="AU443" s="150"/>
      <c r="AV443" s="150"/>
      <c r="AW443" s="150"/>
      <c r="AX443" s="150"/>
      <c r="AY443" s="150"/>
      <c r="AZ443" s="150"/>
      <c r="BA443" s="150"/>
      <c r="BB443" s="150"/>
      <c r="BC443" s="150"/>
      <c r="BD443" s="150"/>
      <c r="BE443" s="150"/>
      <c r="BF443" s="150"/>
      <c r="BG443" s="150"/>
      <c r="BH443" s="150"/>
    </row>
    <row r="444" spans="1:60" ht="22.5" outlineLevel="2" x14ac:dyDescent="0.2">
      <c r="A444" s="157"/>
      <c r="B444" s="158"/>
      <c r="C444" s="269" t="s">
        <v>1516</v>
      </c>
      <c r="D444" s="270"/>
      <c r="E444" s="270"/>
      <c r="F444" s="270"/>
      <c r="G444" s="270"/>
      <c r="H444" s="160"/>
      <c r="I444" s="160"/>
      <c r="J444" s="160"/>
      <c r="K444" s="160"/>
      <c r="L444" s="160"/>
      <c r="M444" s="160"/>
      <c r="N444" s="159"/>
      <c r="O444" s="159"/>
      <c r="P444" s="159"/>
      <c r="Q444" s="159"/>
      <c r="R444" s="160"/>
      <c r="S444" s="160"/>
      <c r="T444" s="160"/>
      <c r="U444" s="160"/>
      <c r="V444" s="160"/>
      <c r="W444" s="160"/>
      <c r="X444" s="160"/>
      <c r="Y444" s="160"/>
      <c r="Z444" s="150"/>
      <c r="AA444" s="150"/>
      <c r="AB444" s="150"/>
      <c r="AC444" s="150"/>
      <c r="AD444" s="150"/>
      <c r="AE444" s="150"/>
      <c r="AF444" s="150"/>
      <c r="AG444" s="150" t="s">
        <v>159</v>
      </c>
      <c r="AH444" s="150"/>
      <c r="AI444" s="150"/>
      <c r="AJ444" s="150"/>
      <c r="AK444" s="150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50"/>
      <c r="AW444" s="150"/>
      <c r="AX444" s="150"/>
      <c r="AY444" s="150"/>
      <c r="AZ444" s="150"/>
      <c r="BA444" s="185" t="str">
        <f>C444</f>
        <v>Potrubní oddělovač mosazný pro pitnou vodu třída 4, dle ČSN EN1717, přípojné šroubení DN20 mosaz, 64°C, PN10, odvod D50 (např.Honeywell BA295S)</v>
      </c>
      <c r="BB444" s="150"/>
      <c r="BC444" s="150"/>
      <c r="BD444" s="150"/>
      <c r="BE444" s="150"/>
      <c r="BF444" s="150"/>
      <c r="BG444" s="150"/>
      <c r="BH444" s="150"/>
    </row>
    <row r="445" spans="1:60" outlineLevel="2" x14ac:dyDescent="0.2">
      <c r="A445" s="157"/>
      <c r="B445" s="158"/>
      <c r="C445" s="189" t="s">
        <v>1517</v>
      </c>
      <c r="D445" s="162"/>
      <c r="E445" s="163">
        <v>1</v>
      </c>
      <c r="F445" s="160"/>
      <c r="G445" s="160"/>
      <c r="H445" s="160"/>
      <c r="I445" s="160"/>
      <c r="J445" s="160"/>
      <c r="K445" s="160"/>
      <c r="L445" s="160"/>
      <c r="M445" s="160"/>
      <c r="N445" s="159"/>
      <c r="O445" s="159"/>
      <c r="P445" s="159"/>
      <c r="Q445" s="159"/>
      <c r="R445" s="160"/>
      <c r="S445" s="160"/>
      <c r="T445" s="160"/>
      <c r="U445" s="160"/>
      <c r="V445" s="160"/>
      <c r="W445" s="160"/>
      <c r="X445" s="160"/>
      <c r="Y445" s="160"/>
      <c r="Z445" s="150"/>
      <c r="AA445" s="150"/>
      <c r="AB445" s="150"/>
      <c r="AC445" s="150"/>
      <c r="AD445" s="150"/>
      <c r="AE445" s="150"/>
      <c r="AF445" s="150"/>
      <c r="AG445" s="150" t="s">
        <v>171</v>
      </c>
      <c r="AH445" s="150">
        <v>0</v>
      </c>
      <c r="AI445" s="150"/>
      <c r="AJ445" s="150"/>
      <c r="AK445" s="150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50"/>
      <c r="AW445" s="150"/>
      <c r="AX445" s="150"/>
      <c r="AY445" s="150"/>
      <c r="AZ445" s="150"/>
      <c r="BA445" s="150"/>
      <c r="BB445" s="150"/>
      <c r="BC445" s="150"/>
      <c r="BD445" s="150"/>
      <c r="BE445" s="150"/>
      <c r="BF445" s="150"/>
      <c r="BG445" s="150"/>
      <c r="BH445" s="150"/>
    </row>
    <row r="446" spans="1:60" ht="33.75" outlineLevel="1" x14ac:dyDescent="0.2">
      <c r="A446" s="173">
        <v>172</v>
      </c>
      <c r="B446" s="174" t="s">
        <v>1518</v>
      </c>
      <c r="C446" s="188" t="s">
        <v>1519</v>
      </c>
      <c r="D446" s="175" t="s">
        <v>229</v>
      </c>
      <c r="E446" s="176">
        <v>2</v>
      </c>
      <c r="F446" s="177"/>
      <c r="G446" s="178">
        <f>ROUND(E446*F446,2)</f>
        <v>0</v>
      </c>
      <c r="H446" s="161"/>
      <c r="I446" s="160">
        <f>ROUND(E446*H446,2)</f>
        <v>0</v>
      </c>
      <c r="J446" s="161"/>
      <c r="K446" s="160">
        <f>ROUND(E446*J446,2)</f>
        <v>0</v>
      </c>
      <c r="L446" s="160">
        <v>21</v>
      </c>
      <c r="M446" s="160">
        <f>G446*(1+L446/100)</f>
        <v>0</v>
      </c>
      <c r="N446" s="159">
        <v>1E-3</v>
      </c>
      <c r="O446" s="159">
        <f>ROUND(E446*N446,2)</f>
        <v>0</v>
      </c>
      <c r="P446" s="159">
        <v>0</v>
      </c>
      <c r="Q446" s="159">
        <f>ROUND(E446*P446,2)</f>
        <v>0</v>
      </c>
      <c r="R446" s="160" t="s">
        <v>235</v>
      </c>
      <c r="S446" s="160" t="s">
        <v>148</v>
      </c>
      <c r="T446" s="160" t="s">
        <v>148</v>
      </c>
      <c r="U446" s="160">
        <v>0</v>
      </c>
      <c r="V446" s="160">
        <f>ROUND(E446*U446,2)</f>
        <v>0</v>
      </c>
      <c r="W446" s="160"/>
      <c r="X446" s="160" t="s">
        <v>230</v>
      </c>
      <c r="Y446" s="160" t="s">
        <v>151</v>
      </c>
      <c r="Z446" s="150"/>
      <c r="AA446" s="150"/>
      <c r="AB446" s="150"/>
      <c r="AC446" s="150"/>
      <c r="AD446" s="150"/>
      <c r="AE446" s="150"/>
      <c r="AF446" s="150"/>
      <c r="AG446" s="150" t="s">
        <v>231</v>
      </c>
      <c r="AH446" s="150"/>
      <c r="AI446" s="150"/>
      <c r="AJ446" s="150"/>
      <c r="AK446" s="150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50"/>
      <c r="AW446" s="150"/>
      <c r="AX446" s="150"/>
      <c r="AY446" s="150"/>
      <c r="AZ446" s="150"/>
      <c r="BA446" s="150"/>
      <c r="BB446" s="150"/>
      <c r="BC446" s="150"/>
      <c r="BD446" s="150"/>
      <c r="BE446" s="150"/>
      <c r="BF446" s="150"/>
      <c r="BG446" s="150"/>
      <c r="BH446" s="150"/>
    </row>
    <row r="447" spans="1:60" ht="22.5" outlineLevel="2" x14ac:dyDescent="0.2">
      <c r="A447" s="157"/>
      <c r="B447" s="158"/>
      <c r="C447" s="269" t="s">
        <v>1520</v>
      </c>
      <c r="D447" s="270"/>
      <c r="E447" s="270"/>
      <c r="F447" s="270"/>
      <c r="G447" s="270"/>
      <c r="H447" s="160"/>
      <c r="I447" s="160"/>
      <c r="J447" s="160"/>
      <c r="K447" s="160"/>
      <c r="L447" s="160"/>
      <c r="M447" s="160"/>
      <c r="N447" s="159"/>
      <c r="O447" s="159"/>
      <c r="P447" s="159"/>
      <c r="Q447" s="159"/>
      <c r="R447" s="160"/>
      <c r="S447" s="160"/>
      <c r="T447" s="160"/>
      <c r="U447" s="160"/>
      <c r="V447" s="160"/>
      <c r="W447" s="160"/>
      <c r="X447" s="160"/>
      <c r="Y447" s="160"/>
      <c r="Z447" s="150"/>
      <c r="AA447" s="150"/>
      <c r="AB447" s="150"/>
      <c r="AC447" s="150"/>
      <c r="AD447" s="150"/>
      <c r="AE447" s="150"/>
      <c r="AF447" s="150"/>
      <c r="AG447" s="150" t="s">
        <v>159</v>
      </c>
      <c r="AH447" s="150"/>
      <c r="AI447" s="150"/>
      <c r="AJ447" s="150"/>
      <c r="AK447" s="150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50"/>
      <c r="AW447" s="150"/>
      <c r="AX447" s="150"/>
      <c r="AY447" s="150"/>
      <c r="AZ447" s="150"/>
      <c r="BA447" s="185" t="str">
        <f>C447</f>
        <v>Vodoměr studené vody vícevtokový, mokroběžný, DN20, Qn2,5m3/h, přípojné mosazné šroubení, s impulzním výstupem (1L/imp.) pro přenos dat, délka 190mm, max.průtok 5m3/h</v>
      </c>
      <c r="BB447" s="150"/>
      <c r="BC447" s="150"/>
      <c r="BD447" s="150"/>
      <c r="BE447" s="150"/>
      <c r="BF447" s="150"/>
      <c r="BG447" s="150"/>
      <c r="BH447" s="150"/>
    </row>
    <row r="448" spans="1:60" outlineLevel="2" x14ac:dyDescent="0.2">
      <c r="A448" s="157"/>
      <c r="B448" s="158"/>
      <c r="C448" s="189" t="s">
        <v>1521</v>
      </c>
      <c r="D448" s="162"/>
      <c r="E448" s="163">
        <v>1</v>
      </c>
      <c r="F448" s="160"/>
      <c r="G448" s="160"/>
      <c r="H448" s="160"/>
      <c r="I448" s="160"/>
      <c r="J448" s="160"/>
      <c r="K448" s="160"/>
      <c r="L448" s="160"/>
      <c r="M448" s="160"/>
      <c r="N448" s="159"/>
      <c r="O448" s="159"/>
      <c r="P448" s="159"/>
      <c r="Q448" s="159"/>
      <c r="R448" s="160"/>
      <c r="S448" s="160"/>
      <c r="T448" s="160"/>
      <c r="U448" s="160"/>
      <c r="V448" s="160"/>
      <c r="W448" s="160"/>
      <c r="X448" s="160"/>
      <c r="Y448" s="160"/>
      <c r="Z448" s="150"/>
      <c r="AA448" s="150"/>
      <c r="AB448" s="150"/>
      <c r="AC448" s="150"/>
      <c r="AD448" s="150"/>
      <c r="AE448" s="150"/>
      <c r="AF448" s="150"/>
      <c r="AG448" s="150" t="s">
        <v>171</v>
      </c>
      <c r="AH448" s="150">
        <v>0</v>
      </c>
      <c r="AI448" s="150"/>
      <c r="AJ448" s="150"/>
      <c r="AK448" s="150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50"/>
      <c r="AW448" s="150"/>
      <c r="AX448" s="150"/>
      <c r="AY448" s="150"/>
      <c r="AZ448" s="150"/>
      <c r="BA448" s="150"/>
      <c r="BB448" s="150"/>
      <c r="BC448" s="150"/>
      <c r="BD448" s="150"/>
      <c r="BE448" s="150"/>
      <c r="BF448" s="150"/>
      <c r="BG448" s="150"/>
      <c r="BH448" s="150"/>
    </row>
    <row r="449" spans="1:60" outlineLevel="3" x14ac:dyDescent="0.2">
      <c r="A449" s="157"/>
      <c r="B449" s="158"/>
      <c r="C449" s="189" t="s">
        <v>1522</v>
      </c>
      <c r="D449" s="162"/>
      <c r="E449" s="163">
        <v>1</v>
      </c>
      <c r="F449" s="160"/>
      <c r="G449" s="160"/>
      <c r="H449" s="160"/>
      <c r="I449" s="160"/>
      <c r="J449" s="160"/>
      <c r="K449" s="160"/>
      <c r="L449" s="160"/>
      <c r="M449" s="160"/>
      <c r="N449" s="159"/>
      <c r="O449" s="159"/>
      <c r="P449" s="159"/>
      <c r="Q449" s="159"/>
      <c r="R449" s="160"/>
      <c r="S449" s="160"/>
      <c r="T449" s="160"/>
      <c r="U449" s="160"/>
      <c r="V449" s="160"/>
      <c r="W449" s="160"/>
      <c r="X449" s="160"/>
      <c r="Y449" s="160"/>
      <c r="Z449" s="150"/>
      <c r="AA449" s="150"/>
      <c r="AB449" s="150"/>
      <c r="AC449" s="150"/>
      <c r="AD449" s="150"/>
      <c r="AE449" s="150"/>
      <c r="AF449" s="150"/>
      <c r="AG449" s="150" t="s">
        <v>171</v>
      </c>
      <c r="AH449" s="150">
        <v>0</v>
      </c>
      <c r="AI449" s="150"/>
      <c r="AJ449" s="150"/>
      <c r="AK449" s="150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50"/>
      <c r="AW449" s="150"/>
      <c r="AX449" s="150"/>
      <c r="AY449" s="150"/>
      <c r="AZ449" s="150"/>
      <c r="BA449" s="150"/>
      <c r="BB449" s="150"/>
      <c r="BC449" s="150"/>
      <c r="BD449" s="150"/>
      <c r="BE449" s="150"/>
      <c r="BF449" s="150"/>
      <c r="BG449" s="150"/>
      <c r="BH449" s="150"/>
    </row>
    <row r="450" spans="1:60" outlineLevel="1" x14ac:dyDescent="0.2">
      <c r="A450" s="179">
        <v>173</v>
      </c>
      <c r="B450" s="180" t="s">
        <v>870</v>
      </c>
      <c r="C450" s="187" t="s">
        <v>871</v>
      </c>
      <c r="D450" s="181" t="s">
        <v>218</v>
      </c>
      <c r="E450" s="182">
        <v>3.116E-2</v>
      </c>
      <c r="F450" s="183"/>
      <c r="G450" s="184">
        <f>ROUND(E450*F450,2)</f>
        <v>0</v>
      </c>
      <c r="H450" s="161"/>
      <c r="I450" s="160">
        <f>ROUND(E450*H450,2)</f>
        <v>0</v>
      </c>
      <c r="J450" s="161"/>
      <c r="K450" s="160">
        <f>ROUND(E450*J450,2)</f>
        <v>0</v>
      </c>
      <c r="L450" s="160">
        <v>21</v>
      </c>
      <c r="M450" s="160">
        <f>G450*(1+L450/100)</f>
        <v>0</v>
      </c>
      <c r="N450" s="159">
        <v>0</v>
      </c>
      <c r="O450" s="159">
        <f>ROUND(E450*N450,2)</f>
        <v>0</v>
      </c>
      <c r="P450" s="159">
        <v>0</v>
      </c>
      <c r="Q450" s="159">
        <f>ROUND(E450*P450,2)</f>
        <v>0</v>
      </c>
      <c r="R450" s="160"/>
      <c r="S450" s="160" t="s">
        <v>148</v>
      </c>
      <c r="T450" s="160" t="s">
        <v>148</v>
      </c>
      <c r="U450" s="160">
        <v>2.58</v>
      </c>
      <c r="V450" s="160">
        <f>ROUND(E450*U450,2)</f>
        <v>0.08</v>
      </c>
      <c r="W450" s="160"/>
      <c r="X450" s="160" t="s">
        <v>219</v>
      </c>
      <c r="Y450" s="160" t="s">
        <v>151</v>
      </c>
      <c r="Z450" s="150"/>
      <c r="AA450" s="150"/>
      <c r="AB450" s="150"/>
      <c r="AC450" s="150"/>
      <c r="AD450" s="150"/>
      <c r="AE450" s="150"/>
      <c r="AF450" s="150"/>
      <c r="AG450" s="150" t="s">
        <v>220</v>
      </c>
      <c r="AH450" s="150"/>
      <c r="AI450" s="150"/>
      <c r="AJ450" s="150"/>
      <c r="AK450" s="150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50"/>
      <c r="AW450" s="150"/>
      <c r="AX450" s="150"/>
      <c r="AY450" s="150"/>
      <c r="AZ450" s="150"/>
      <c r="BA450" s="150"/>
      <c r="BB450" s="150"/>
      <c r="BC450" s="150"/>
      <c r="BD450" s="150"/>
      <c r="BE450" s="150"/>
      <c r="BF450" s="150"/>
      <c r="BG450" s="150"/>
      <c r="BH450" s="150"/>
    </row>
    <row r="451" spans="1:60" x14ac:dyDescent="0.2">
      <c r="A451" s="166" t="s">
        <v>143</v>
      </c>
      <c r="B451" s="167" t="s">
        <v>106</v>
      </c>
      <c r="C451" s="186" t="s">
        <v>107</v>
      </c>
      <c r="D451" s="168"/>
      <c r="E451" s="169"/>
      <c r="F451" s="170"/>
      <c r="G451" s="171">
        <f>SUMIF(AG452:AG458,"&lt;&gt;NOR",G452:G458)</f>
        <v>0</v>
      </c>
      <c r="H451" s="165"/>
      <c r="I451" s="165">
        <f>SUM(I452:I458)</f>
        <v>0</v>
      </c>
      <c r="J451" s="165"/>
      <c r="K451" s="165">
        <f>SUM(K452:K458)</f>
        <v>0</v>
      </c>
      <c r="L451" s="165"/>
      <c r="M451" s="165">
        <f>SUM(M452:M458)</f>
        <v>0</v>
      </c>
      <c r="N451" s="164"/>
      <c r="O451" s="164">
        <f>SUM(O452:O458)</f>
        <v>0</v>
      </c>
      <c r="P451" s="164"/>
      <c r="Q451" s="164">
        <f>SUM(Q452:Q458)</f>
        <v>0</v>
      </c>
      <c r="R451" s="165"/>
      <c r="S451" s="165"/>
      <c r="T451" s="165"/>
      <c r="U451" s="165"/>
      <c r="V451" s="165">
        <f>SUM(V452:V458)</f>
        <v>0.02</v>
      </c>
      <c r="W451" s="165"/>
      <c r="X451" s="165"/>
      <c r="Y451" s="165"/>
      <c r="AG451" t="s">
        <v>144</v>
      </c>
    </row>
    <row r="452" spans="1:60" ht="22.5" outlineLevel="1" x14ac:dyDescent="0.2">
      <c r="A452" s="173">
        <v>174</v>
      </c>
      <c r="B452" s="174" t="s">
        <v>1523</v>
      </c>
      <c r="C452" s="188" t="s">
        <v>1524</v>
      </c>
      <c r="D452" s="175" t="s">
        <v>288</v>
      </c>
      <c r="E452" s="176">
        <v>2.508</v>
      </c>
      <c r="F452" s="177"/>
      <c r="G452" s="178">
        <f>ROUND(E452*F452,2)</f>
        <v>0</v>
      </c>
      <c r="H452" s="161"/>
      <c r="I452" s="160">
        <f>ROUND(E452*H452,2)</f>
        <v>0</v>
      </c>
      <c r="J452" s="161"/>
      <c r="K452" s="160">
        <f>ROUND(E452*J452,2)</f>
        <v>0</v>
      </c>
      <c r="L452" s="160">
        <v>21</v>
      </c>
      <c r="M452" s="160">
        <f>G452*(1+L452/100)</f>
        <v>0</v>
      </c>
      <c r="N452" s="159">
        <v>6.0000000000000002E-5</v>
      </c>
      <c r="O452" s="159">
        <f>ROUND(E452*N452,2)</f>
        <v>0</v>
      </c>
      <c r="P452" s="159">
        <v>0</v>
      </c>
      <c r="Q452" s="159">
        <f>ROUND(E452*P452,2)</f>
        <v>0</v>
      </c>
      <c r="R452" s="160"/>
      <c r="S452" s="160" t="s">
        <v>155</v>
      </c>
      <c r="T452" s="160" t="s">
        <v>149</v>
      </c>
      <c r="U452" s="160">
        <v>0</v>
      </c>
      <c r="V452" s="160">
        <f>ROUND(E452*U452,2)</f>
        <v>0</v>
      </c>
      <c r="W452" s="160"/>
      <c r="X452" s="160" t="s">
        <v>209</v>
      </c>
      <c r="Y452" s="160" t="s">
        <v>151</v>
      </c>
      <c r="Z452" s="150"/>
      <c r="AA452" s="150"/>
      <c r="AB452" s="150"/>
      <c r="AC452" s="150"/>
      <c r="AD452" s="150"/>
      <c r="AE452" s="150"/>
      <c r="AF452" s="150"/>
      <c r="AG452" s="150" t="s">
        <v>292</v>
      </c>
      <c r="AH452" s="150"/>
      <c r="AI452" s="150"/>
      <c r="AJ452" s="150"/>
      <c r="AK452" s="150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50"/>
      <c r="AW452" s="150"/>
      <c r="AX452" s="150"/>
      <c r="AY452" s="150"/>
      <c r="AZ452" s="150"/>
      <c r="BA452" s="150"/>
      <c r="BB452" s="150"/>
      <c r="BC452" s="150"/>
      <c r="BD452" s="150"/>
      <c r="BE452" s="150"/>
      <c r="BF452" s="150"/>
      <c r="BG452" s="150"/>
      <c r="BH452" s="150"/>
    </row>
    <row r="453" spans="1:60" outlineLevel="2" x14ac:dyDescent="0.2">
      <c r="A453" s="157"/>
      <c r="B453" s="158"/>
      <c r="C453" s="189" t="s">
        <v>1525</v>
      </c>
      <c r="D453" s="162"/>
      <c r="E453" s="163">
        <v>2.508</v>
      </c>
      <c r="F453" s="160"/>
      <c r="G453" s="160"/>
      <c r="H453" s="160"/>
      <c r="I453" s="160"/>
      <c r="J453" s="160"/>
      <c r="K453" s="160"/>
      <c r="L453" s="160"/>
      <c r="M453" s="160"/>
      <c r="N453" s="159"/>
      <c r="O453" s="159"/>
      <c r="P453" s="159"/>
      <c r="Q453" s="159"/>
      <c r="R453" s="160"/>
      <c r="S453" s="160"/>
      <c r="T453" s="160"/>
      <c r="U453" s="160"/>
      <c r="V453" s="160"/>
      <c r="W453" s="160"/>
      <c r="X453" s="160"/>
      <c r="Y453" s="160"/>
      <c r="Z453" s="150"/>
      <c r="AA453" s="150"/>
      <c r="AB453" s="150"/>
      <c r="AC453" s="150"/>
      <c r="AD453" s="150"/>
      <c r="AE453" s="150"/>
      <c r="AF453" s="150"/>
      <c r="AG453" s="150" t="s">
        <v>171</v>
      </c>
      <c r="AH453" s="150">
        <v>0</v>
      </c>
      <c r="AI453" s="150"/>
      <c r="AJ453" s="150"/>
      <c r="AK453" s="150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50"/>
      <c r="AW453" s="150"/>
      <c r="AX453" s="150"/>
      <c r="AY453" s="150"/>
      <c r="AZ453" s="150"/>
      <c r="BA453" s="150"/>
      <c r="BB453" s="150"/>
      <c r="BC453" s="150"/>
      <c r="BD453" s="150"/>
      <c r="BE453" s="150"/>
      <c r="BF453" s="150"/>
      <c r="BG453" s="150"/>
      <c r="BH453" s="150"/>
    </row>
    <row r="454" spans="1:60" outlineLevel="1" x14ac:dyDescent="0.2">
      <c r="A454" s="173">
        <v>175</v>
      </c>
      <c r="B454" s="174" t="s">
        <v>1526</v>
      </c>
      <c r="C454" s="188" t="s">
        <v>1527</v>
      </c>
      <c r="D454" s="175" t="s">
        <v>229</v>
      </c>
      <c r="E454" s="176">
        <v>1</v>
      </c>
      <c r="F454" s="177"/>
      <c r="G454" s="178">
        <f>ROUND(E454*F454,2)</f>
        <v>0</v>
      </c>
      <c r="H454" s="161"/>
      <c r="I454" s="160">
        <f>ROUND(E454*H454,2)</f>
        <v>0</v>
      </c>
      <c r="J454" s="161"/>
      <c r="K454" s="160">
        <f>ROUND(E454*J454,2)</f>
        <v>0</v>
      </c>
      <c r="L454" s="160">
        <v>21</v>
      </c>
      <c r="M454" s="160">
        <f>G454*(1+L454/100)</f>
        <v>0</v>
      </c>
      <c r="N454" s="159">
        <v>2.0000000000000002E-5</v>
      </c>
      <c r="O454" s="159">
        <f>ROUND(E454*N454,2)</f>
        <v>0</v>
      </c>
      <c r="P454" s="159">
        <v>0</v>
      </c>
      <c r="Q454" s="159">
        <f>ROUND(E454*P454,2)</f>
        <v>0</v>
      </c>
      <c r="R454" s="160" t="s">
        <v>235</v>
      </c>
      <c r="S454" s="160" t="s">
        <v>148</v>
      </c>
      <c r="T454" s="160" t="s">
        <v>148</v>
      </c>
      <c r="U454" s="160">
        <v>0</v>
      </c>
      <c r="V454" s="160">
        <f>ROUND(E454*U454,2)</f>
        <v>0</v>
      </c>
      <c r="W454" s="160"/>
      <c r="X454" s="160" t="s">
        <v>230</v>
      </c>
      <c r="Y454" s="160" t="s">
        <v>151</v>
      </c>
      <c r="Z454" s="150"/>
      <c r="AA454" s="150"/>
      <c r="AB454" s="150"/>
      <c r="AC454" s="150"/>
      <c r="AD454" s="150"/>
      <c r="AE454" s="150"/>
      <c r="AF454" s="150"/>
      <c r="AG454" s="150" t="s">
        <v>231</v>
      </c>
      <c r="AH454" s="150"/>
      <c r="AI454" s="150"/>
      <c r="AJ454" s="150"/>
      <c r="AK454" s="150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50"/>
      <c r="AW454" s="150"/>
      <c r="AX454" s="150"/>
      <c r="AY454" s="150"/>
      <c r="AZ454" s="150"/>
      <c r="BA454" s="150"/>
      <c r="BB454" s="150"/>
      <c r="BC454" s="150"/>
      <c r="BD454" s="150"/>
      <c r="BE454" s="150"/>
      <c r="BF454" s="150"/>
      <c r="BG454" s="150"/>
      <c r="BH454" s="150"/>
    </row>
    <row r="455" spans="1:60" outlineLevel="2" x14ac:dyDescent="0.2">
      <c r="A455" s="157"/>
      <c r="B455" s="158"/>
      <c r="C455" s="189" t="s">
        <v>1528</v>
      </c>
      <c r="D455" s="162"/>
      <c r="E455" s="163">
        <v>1</v>
      </c>
      <c r="F455" s="160"/>
      <c r="G455" s="160"/>
      <c r="H455" s="160"/>
      <c r="I455" s="160"/>
      <c r="J455" s="160"/>
      <c r="K455" s="160"/>
      <c r="L455" s="160"/>
      <c r="M455" s="160"/>
      <c r="N455" s="159"/>
      <c r="O455" s="159"/>
      <c r="P455" s="159"/>
      <c r="Q455" s="159"/>
      <c r="R455" s="160"/>
      <c r="S455" s="160"/>
      <c r="T455" s="160"/>
      <c r="U455" s="160"/>
      <c r="V455" s="160"/>
      <c r="W455" s="160"/>
      <c r="X455" s="160"/>
      <c r="Y455" s="160"/>
      <c r="Z455" s="150"/>
      <c r="AA455" s="150"/>
      <c r="AB455" s="150"/>
      <c r="AC455" s="150"/>
      <c r="AD455" s="150"/>
      <c r="AE455" s="150"/>
      <c r="AF455" s="150"/>
      <c r="AG455" s="150" t="s">
        <v>171</v>
      </c>
      <c r="AH455" s="150">
        <v>0</v>
      </c>
      <c r="AI455" s="150"/>
      <c r="AJ455" s="150"/>
      <c r="AK455" s="150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50"/>
      <c r="AW455" s="150"/>
      <c r="AX455" s="150"/>
      <c r="AY455" s="150"/>
      <c r="AZ455" s="150"/>
      <c r="BA455" s="150"/>
      <c r="BB455" s="150"/>
      <c r="BC455" s="150"/>
      <c r="BD455" s="150"/>
      <c r="BE455" s="150"/>
      <c r="BF455" s="150"/>
      <c r="BG455" s="150"/>
      <c r="BH455" s="150"/>
    </row>
    <row r="456" spans="1:60" outlineLevel="1" x14ac:dyDescent="0.2">
      <c r="A456" s="173">
        <v>176</v>
      </c>
      <c r="B456" s="174" t="s">
        <v>1529</v>
      </c>
      <c r="C456" s="188" t="s">
        <v>1530</v>
      </c>
      <c r="D456" s="175" t="s">
        <v>229</v>
      </c>
      <c r="E456" s="176">
        <v>2</v>
      </c>
      <c r="F456" s="177"/>
      <c r="G456" s="178">
        <f>ROUND(E456*F456,2)</f>
        <v>0</v>
      </c>
      <c r="H456" s="161"/>
      <c r="I456" s="160">
        <f>ROUND(E456*H456,2)</f>
        <v>0</v>
      </c>
      <c r="J456" s="161"/>
      <c r="K456" s="160">
        <f>ROUND(E456*J456,2)</f>
        <v>0</v>
      </c>
      <c r="L456" s="160">
        <v>21</v>
      </c>
      <c r="M456" s="160">
        <f>G456*(1+L456/100)</f>
        <v>0</v>
      </c>
      <c r="N456" s="159">
        <v>2.0000000000000002E-5</v>
      </c>
      <c r="O456" s="159">
        <f>ROUND(E456*N456,2)</f>
        <v>0</v>
      </c>
      <c r="P456" s="159">
        <v>0</v>
      </c>
      <c r="Q456" s="159">
        <f>ROUND(E456*P456,2)</f>
        <v>0</v>
      </c>
      <c r="R456" s="160" t="s">
        <v>235</v>
      </c>
      <c r="S456" s="160" t="s">
        <v>148</v>
      </c>
      <c r="T456" s="160" t="s">
        <v>148</v>
      </c>
      <c r="U456" s="160">
        <v>0</v>
      </c>
      <c r="V456" s="160">
        <f>ROUND(E456*U456,2)</f>
        <v>0</v>
      </c>
      <c r="W456" s="160"/>
      <c r="X456" s="160" t="s">
        <v>230</v>
      </c>
      <c r="Y456" s="160" t="s">
        <v>151</v>
      </c>
      <c r="Z456" s="150"/>
      <c r="AA456" s="150"/>
      <c r="AB456" s="150"/>
      <c r="AC456" s="150"/>
      <c r="AD456" s="150"/>
      <c r="AE456" s="150"/>
      <c r="AF456" s="150"/>
      <c r="AG456" s="150" t="s">
        <v>231</v>
      </c>
      <c r="AH456" s="150"/>
      <c r="AI456" s="150"/>
      <c r="AJ456" s="150"/>
      <c r="AK456" s="150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50"/>
      <c r="AW456" s="150"/>
      <c r="AX456" s="150"/>
      <c r="AY456" s="150"/>
      <c r="AZ456" s="150"/>
      <c r="BA456" s="150"/>
      <c r="BB456" s="150"/>
      <c r="BC456" s="150"/>
      <c r="BD456" s="150"/>
      <c r="BE456" s="150"/>
      <c r="BF456" s="150"/>
      <c r="BG456" s="150"/>
      <c r="BH456" s="150"/>
    </row>
    <row r="457" spans="1:60" outlineLevel="2" x14ac:dyDescent="0.2">
      <c r="A457" s="157"/>
      <c r="B457" s="158"/>
      <c r="C457" s="189" t="s">
        <v>1531</v>
      </c>
      <c r="D457" s="162"/>
      <c r="E457" s="163">
        <v>2</v>
      </c>
      <c r="F457" s="160"/>
      <c r="G457" s="160"/>
      <c r="H457" s="160"/>
      <c r="I457" s="160"/>
      <c r="J457" s="160"/>
      <c r="K457" s="160"/>
      <c r="L457" s="160"/>
      <c r="M457" s="160"/>
      <c r="N457" s="159"/>
      <c r="O457" s="159"/>
      <c r="P457" s="159"/>
      <c r="Q457" s="159"/>
      <c r="R457" s="160"/>
      <c r="S457" s="160"/>
      <c r="T457" s="160"/>
      <c r="U457" s="160"/>
      <c r="V457" s="160"/>
      <c r="W457" s="160"/>
      <c r="X457" s="160"/>
      <c r="Y457" s="160"/>
      <c r="Z457" s="150"/>
      <c r="AA457" s="150"/>
      <c r="AB457" s="150"/>
      <c r="AC457" s="150"/>
      <c r="AD457" s="150"/>
      <c r="AE457" s="150"/>
      <c r="AF457" s="150"/>
      <c r="AG457" s="150" t="s">
        <v>171</v>
      </c>
      <c r="AH457" s="150">
        <v>0</v>
      </c>
      <c r="AI457" s="150"/>
      <c r="AJ457" s="150"/>
      <c r="AK457" s="150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50"/>
      <c r="AW457" s="150"/>
      <c r="AX457" s="150"/>
      <c r="AY457" s="150"/>
      <c r="AZ457" s="150"/>
      <c r="BA457" s="150"/>
      <c r="BB457" s="150"/>
      <c r="BC457" s="150"/>
      <c r="BD457" s="150"/>
      <c r="BE457" s="150"/>
      <c r="BF457" s="150"/>
      <c r="BG457" s="150"/>
      <c r="BH457" s="150"/>
    </row>
    <row r="458" spans="1:60" outlineLevel="1" x14ac:dyDescent="0.2">
      <c r="A458" s="179">
        <v>177</v>
      </c>
      <c r="B458" s="180" t="s">
        <v>1532</v>
      </c>
      <c r="C458" s="187" t="s">
        <v>892</v>
      </c>
      <c r="D458" s="181" t="s">
        <v>218</v>
      </c>
      <c r="E458" s="182">
        <v>5.4000000000000003E-3</v>
      </c>
      <c r="F458" s="183"/>
      <c r="G458" s="184">
        <f>ROUND(E458*F458,2)</f>
        <v>0</v>
      </c>
      <c r="H458" s="161"/>
      <c r="I458" s="160">
        <f>ROUND(E458*H458,2)</f>
        <v>0</v>
      </c>
      <c r="J458" s="161"/>
      <c r="K458" s="160">
        <f>ROUND(E458*J458,2)</f>
        <v>0</v>
      </c>
      <c r="L458" s="160">
        <v>21</v>
      </c>
      <c r="M458" s="160">
        <f>G458*(1+L458/100)</f>
        <v>0</v>
      </c>
      <c r="N458" s="159">
        <v>0</v>
      </c>
      <c r="O458" s="159">
        <f>ROUND(E458*N458,2)</f>
        <v>0</v>
      </c>
      <c r="P458" s="159">
        <v>0</v>
      </c>
      <c r="Q458" s="159">
        <f>ROUND(E458*P458,2)</f>
        <v>0</v>
      </c>
      <c r="R458" s="160"/>
      <c r="S458" s="160" t="s">
        <v>148</v>
      </c>
      <c r="T458" s="160" t="s">
        <v>148</v>
      </c>
      <c r="U458" s="160">
        <v>3.33</v>
      </c>
      <c r="V458" s="160">
        <f>ROUND(E458*U458,2)</f>
        <v>0.02</v>
      </c>
      <c r="W458" s="160"/>
      <c r="X458" s="160" t="s">
        <v>1533</v>
      </c>
      <c r="Y458" s="160" t="s">
        <v>151</v>
      </c>
      <c r="Z458" s="150"/>
      <c r="AA458" s="150"/>
      <c r="AB458" s="150"/>
      <c r="AC458" s="150"/>
      <c r="AD458" s="150"/>
      <c r="AE458" s="150"/>
      <c r="AF458" s="150"/>
      <c r="AG458" s="150" t="s">
        <v>1534</v>
      </c>
      <c r="AH458" s="150"/>
      <c r="AI458" s="150"/>
      <c r="AJ458" s="150"/>
      <c r="AK458" s="150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50"/>
      <c r="AW458" s="150"/>
      <c r="AX458" s="150"/>
      <c r="AY458" s="150"/>
      <c r="AZ458" s="150"/>
      <c r="BA458" s="150"/>
      <c r="BB458" s="150"/>
      <c r="BC458" s="150"/>
      <c r="BD458" s="150"/>
      <c r="BE458" s="150"/>
      <c r="BF458" s="150"/>
      <c r="BG458" s="150"/>
      <c r="BH458" s="150"/>
    </row>
    <row r="459" spans="1:60" x14ac:dyDescent="0.2">
      <c r="A459" s="166" t="s">
        <v>143</v>
      </c>
      <c r="B459" s="167" t="s">
        <v>108</v>
      </c>
      <c r="C459" s="186" t="s">
        <v>109</v>
      </c>
      <c r="D459" s="168"/>
      <c r="E459" s="169"/>
      <c r="F459" s="170"/>
      <c r="G459" s="171">
        <f>SUMIF(AG460:AG483,"&lt;&gt;NOR",G460:G483)</f>
        <v>0</v>
      </c>
      <c r="H459" s="165"/>
      <c r="I459" s="165">
        <f>SUM(I460:I483)</f>
        <v>0</v>
      </c>
      <c r="J459" s="165"/>
      <c r="K459" s="165">
        <f>SUM(K460:K483)</f>
        <v>0</v>
      </c>
      <c r="L459" s="165"/>
      <c r="M459" s="165">
        <f>SUM(M460:M483)</f>
        <v>0</v>
      </c>
      <c r="N459" s="164"/>
      <c r="O459" s="164">
        <f>SUM(O460:O483)</f>
        <v>0</v>
      </c>
      <c r="P459" s="164"/>
      <c r="Q459" s="164">
        <f>SUM(Q460:Q483)</f>
        <v>0</v>
      </c>
      <c r="R459" s="165"/>
      <c r="S459" s="165"/>
      <c r="T459" s="165"/>
      <c r="U459" s="165"/>
      <c r="V459" s="165">
        <f>SUM(V460:V483)</f>
        <v>4.29</v>
      </c>
      <c r="W459" s="165"/>
      <c r="X459" s="165"/>
      <c r="Y459" s="165"/>
      <c r="AG459" t="s">
        <v>144</v>
      </c>
    </row>
    <row r="460" spans="1:60" outlineLevel="1" x14ac:dyDescent="0.2">
      <c r="A460" s="173">
        <v>178</v>
      </c>
      <c r="B460" s="174" t="s">
        <v>893</v>
      </c>
      <c r="C460" s="188" t="s">
        <v>894</v>
      </c>
      <c r="D460" s="175" t="s">
        <v>208</v>
      </c>
      <c r="E460" s="176">
        <v>0.2</v>
      </c>
      <c r="F460" s="177"/>
      <c r="G460" s="178">
        <f>ROUND(E460*F460,2)</f>
        <v>0</v>
      </c>
      <c r="H460" s="161"/>
      <c r="I460" s="160">
        <f>ROUND(E460*H460,2)</f>
        <v>0</v>
      </c>
      <c r="J460" s="161"/>
      <c r="K460" s="160">
        <f>ROUND(E460*J460,2)</f>
        <v>0</v>
      </c>
      <c r="L460" s="160">
        <v>21</v>
      </c>
      <c r="M460" s="160">
        <f>G460*(1+L460/100)</f>
        <v>0</v>
      </c>
      <c r="N460" s="159">
        <v>3.1E-4</v>
      </c>
      <c r="O460" s="159">
        <f>ROUND(E460*N460,2)</f>
        <v>0</v>
      </c>
      <c r="P460" s="159">
        <v>0</v>
      </c>
      <c r="Q460" s="159">
        <f>ROUND(E460*P460,2)</f>
        <v>0</v>
      </c>
      <c r="R460" s="160"/>
      <c r="S460" s="160" t="s">
        <v>148</v>
      </c>
      <c r="T460" s="160" t="s">
        <v>148</v>
      </c>
      <c r="U460" s="160">
        <v>0.4</v>
      </c>
      <c r="V460" s="160">
        <f>ROUND(E460*U460,2)</f>
        <v>0.08</v>
      </c>
      <c r="W460" s="160"/>
      <c r="X460" s="160" t="s">
        <v>209</v>
      </c>
      <c r="Y460" s="160" t="s">
        <v>151</v>
      </c>
      <c r="Z460" s="150"/>
      <c r="AA460" s="150"/>
      <c r="AB460" s="150"/>
      <c r="AC460" s="150"/>
      <c r="AD460" s="150"/>
      <c r="AE460" s="150"/>
      <c r="AF460" s="150"/>
      <c r="AG460" s="150" t="s">
        <v>214</v>
      </c>
      <c r="AH460" s="150"/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50"/>
      <c r="BD460" s="150"/>
      <c r="BE460" s="150"/>
      <c r="BF460" s="150"/>
      <c r="BG460" s="150"/>
      <c r="BH460" s="150"/>
    </row>
    <row r="461" spans="1:60" outlineLevel="2" x14ac:dyDescent="0.2">
      <c r="A461" s="157"/>
      <c r="B461" s="158"/>
      <c r="C461" s="269" t="s">
        <v>895</v>
      </c>
      <c r="D461" s="270"/>
      <c r="E461" s="270"/>
      <c r="F461" s="270"/>
      <c r="G461" s="270"/>
      <c r="H461" s="160"/>
      <c r="I461" s="160"/>
      <c r="J461" s="160"/>
      <c r="K461" s="160"/>
      <c r="L461" s="160"/>
      <c r="M461" s="160"/>
      <c r="N461" s="159"/>
      <c r="O461" s="159"/>
      <c r="P461" s="159"/>
      <c r="Q461" s="159"/>
      <c r="R461" s="160"/>
      <c r="S461" s="160"/>
      <c r="T461" s="160"/>
      <c r="U461" s="160"/>
      <c r="V461" s="160"/>
      <c r="W461" s="160"/>
      <c r="X461" s="160"/>
      <c r="Y461" s="160"/>
      <c r="Z461" s="150"/>
      <c r="AA461" s="150"/>
      <c r="AB461" s="150"/>
      <c r="AC461" s="150"/>
      <c r="AD461" s="150"/>
      <c r="AE461" s="150"/>
      <c r="AF461" s="150"/>
      <c r="AG461" s="150" t="s">
        <v>159</v>
      </c>
      <c r="AH461" s="150"/>
      <c r="AI461" s="150"/>
      <c r="AJ461" s="150"/>
      <c r="AK461" s="150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  <c r="AW461" s="150"/>
      <c r="AX461" s="150"/>
      <c r="AY461" s="150"/>
      <c r="AZ461" s="150"/>
      <c r="BA461" s="150"/>
      <c r="BB461" s="150"/>
      <c r="BC461" s="150"/>
      <c r="BD461" s="150"/>
      <c r="BE461" s="150"/>
      <c r="BF461" s="150"/>
      <c r="BG461" s="150"/>
      <c r="BH461" s="150"/>
    </row>
    <row r="462" spans="1:60" outlineLevel="2" x14ac:dyDescent="0.2">
      <c r="A462" s="157"/>
      <c r="B462" s="158"/>
      <c r="C462" s="189" t="s">
        <v>1535</v>
      </c>
      <c r="D462" s="162"/>
      <c r="E462" s="163">
        <v>0.2</v>
      </c>
      <c r="F462" s="160"/>
      <c r="G462" s="160"/>
      <c r="H462" s="160"/>
      <c r="I462" s="160"/>
      <c r="J462" s="160"/>
      <c r="K462" s="160"/>
      <c r="L462" s="160"/>
      <c r="M462" s="160"/>
      <c r="N462" s="159"/>
      <c r="O462" s="159"/>
      <c r="P462" s="159"/>
      <c r="Q462" s="159"/>
      <c r="R462" s="160"/>
      <c r="S462" s="160"/>
      <c r="T462" s="160"/>
      <c r="U462" s="160"/>
      <c r="V462" s="160"/>
      <c r="W462" s="160"/>
      <c r="X462" s="160"/>
      <c r="Y462" s="160"/>
      <c r="Z462" s="150"/>
      <c r="AA462" s="150"/>
      <c r="AB462" s="150"/>
      <c r="AC462" s="150"/>
      <c r="AD462" s="150"/>
      <c r="AE462" s="150"/>
      <c r="AF462" s="150"/>
      <c r="AG462" s="150" t="s">
        <v>171</v>
      </c>
      <c r="AH462" s="150">
        <v>0</v>
      </c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/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</row>
    <row r="463" spans="1:60" outlineLevel="1" x14ac:dyDescent="0.2">
      <c r="A463" s="173">
        <v>179</v>
      </c>
      <c r="B463" s="174" t="s">
        <v>913</v>
      </c>
      <c r="C463" s="188" t="s">
        <v>914</v>
      </c>
      <c r="D463" s="175" t="s">
        <v>208</v>
      </c>
      <c r="E463" s="176">
        <v>5.2892200000000003</v>
      </c>
      <c r="F463" s="177"/>
      <c r="G463" s="178">
        <f>ROUND(E463*F463,2)</f>
        <v>0</v>
      </c>
      <c r="H463" s="161"/>
      <c r="I463" s="160">
        <f>ROUND(E463*H463,2)</f>
        <v>0</v>
      </c>
      <c r="J463" s="161"/>
      <c r="K463" s="160">
        <f>ROUND(E463*J463,2)</f>
        <v>0</v>
      </c>
      <c r="L463" s="160">
        <v>21</v>
      </c>
      <c r="M463" s="160">
        <f>G463*(1+L463/100)</f>
        <v>0</v>
      </c>
      <c r="N463" s="159">
        <v>6.9999999999999994E-5</v>
      </c>
      <c r="O463" s="159">
        <f>ROUND(E463*N463,2)</f>
        <v>0</v>
      </c>
      <c r="P463" s="159">
        <v>0</v>
      </c>
      <c r="Q463" s="159">
        <f>ROUND(E463*P463,2)</f>
        <v>0</v>
      </c>
      <c r="R463" s="160"/>
      <c r="S463" s="160" t="s">
        <v>148</v>
      </c>
      <c r="T463" s="160" t="s">
        <v>148</v>
      </c>
      <c r="U463" s="160">
        <v>0.14399999999999999</v>
      </c>
      <c r="V463" s="160">
        <f>ROUND(E463*U463,2)</f>
        <v>0.76</v>
      </c>
      <c r="W463" s="160"/>
      <c r="X463" s="160" t="s">
        <v>209</v>
      </c>
      <c r="Y463" s="160" t="s">
        <v>151</v>
      </c>
      <c r="Z463" s="150"/>
      <c r="AA463" s="150"/>
      <c r="AB463" s="150"/>
      <c r="AC463" s="150"/>
      <c r="AD463" s="150"/>
      <c r="AE463" s="150"/>
      <c r="AF463" s="150"/>
      <c r="AG463" s="150" t="s">
        <v>292</v>
      </c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0"/>
      <c r="AX463" s="150"/>
      <c r="AY463" s="150"/>
      <c r="AZ463" s="150"/>
      <c r="BA463" s="150"/>
      <c r="BB463" s="150"/>
      <c r="BC463" s="150"/>
      <c r="BD463" s="150"/>
      <c r="BE463" s="150"/>
      <c r="BF463" s="150"/>
      <c r="BG463" s="150"/>
      <c r="BH463" s="150"/>
    </row>
    <row r="464" spans="1:60" outlineLevel="2" x14ac:dyDescent="0.2">
      <c r="A464" s="157"/>
      <c r="B464" s="158"/>
      <c r="C464" s="189" t="s">
        <v>1536</v>
      </c>
      <c r="D464" s="162"/>
      <c r="E464" s="163">
        <v>0.41469</v>
      </c>
      <c r="F464" s="160"/>
      <c r="G464" s="160"/>
      <c r="H464" s="160"/>
      <c r="I464" s="160"/>
      <c r="J464" s="160"/>
      <c r="K464" s="160"/>
      <c r="L464" s="160"/>
      <c r="M464" s="160"/>
      <c r="N464" s="159"/>
      <c r="O464" s="159"/>
      <c r="P464" s="159"/>
      <c r="Q464" s="159"/>
      <c r="R464" s="160"/>
      <c r="S464" s="160"/>
      <c r="T464" s="160"/>
      <c r="U464" s="160"/>
      <c r="V464" s="160"/>
      <c r="W464" s="160"/>
      <c r="X464" s="160"/>
      <c r="Y464" s="160"/>
      <c r="Z464" s="150"/>
      <c r="AA464" s="150"/>
      <c r="AB464" s="150"/>
      <c r="AC464" s="150"/>
      <c r="AD464" s="150"/>
      <c r="AE464" s="150"/>
      <c r="AF464" s="150"/>
      <c r="AG464" s="150" t="s">
        <v>171</v>
      </c>
      <c r="AH464" s="150">
        <v>0</v>
      </c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0"/>
      <c r="AX464" s="150"/>
      <c r="AY464" s="150"/>
      <c r="AZ464" s="150"/>
      <c r="BA464" s="150"/>
      <c r="BB464" s="150"/>
      <c r="BC464" s="150"/>
      <c r="BD464" s="150"/>
      <c r="BE464" s="150"/>
      <c r="BF464" s="150"/>
      <c r="BG464" s="150"/>
      <c r="BH464" s="150"/>
    </row>
    <row r="465" spans="1:60" outlineLevel="3" x14ac:dyDescent="0.2">
      <c r="A465" s="157"/>
      <c r="B465" s="158"/>
      <c r="C465" s="189" t="s">
        <v>1537</v>
      </c>
      <c r="D465" s="162"/>
      <c r="E465" s="163">
        <v>0.70372000000000001</v>
      </c>
      <c r="F465" s="160"/>
      <c r="G465" s="160"/>
      <c r="H465" s="160"/>
      <c r="I465" s="160"/>
      <c r="J465" s="160"/>
      <c r="K465" s="160"/>
      <c r="L465" s="160"/>
      <c r="M465" s="160"/>
      <c r="N465" s="159"/>
      <c r="O465" s="159"/>
      <c r="P465" s="159"/>
      <c r="Q465" s="159"/>
      <c r="R465" s="160"/>
      <c r="S465" s="160"/>
      <c r="T465" s="160"/>
      <c r="U465" s="160"/>
      <c r="V465" s="160"/>
      <c r="W465" s="160"/>
      <c r="X465" s="160"/>
      <c r="Y465" s="160"/>
      <c r="Z465" s="150"/>
      <c r="AA465" s="150"/>
      <c r="AB465" s="150"/>
      <c r="AC465" s="150"/>
      <c r="AD465" s="150"/>
      <c r="AE465" s="150"/>
      <c r="AF465" s="150"/>
      <c r="AG465" s="150" t="s">
        <v>171</v>
      </c>
      <c r="AH465" s="150">
        <v>0</v>
      </c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0"/>
      <c r="AX465" s="150"/>
      <c r="AY465" s="150"/>
      <c r="AZ465" s="150"/>
      <c r="BA465" s="150"/>
      <c r="BB465" s="150"/>
      <c r="BC465" s="150"/>
      <c r="BD465" s="150"/>
      <c r="BE465" s="150"/>
      <c r="BF465" s="150"/>
      <c r="BG465" s="150"/>
      <c r="BH465" s="150"/>
    </row>
    <row r="466" spans="1:60" outlineLevel="3" x14ac:dyDescent="0.2">
      <c r="A466" s="157"/>
      <c r="B466" s="158"/>
      <c r="C466" s="189" t="s">
        <v>1538</v>
      </c>
      <c r="D466" s="162"/>
      <c r="E466" s="163">
        <v>0.90871000000000002</v>
      </c>
      <c r="F466" s="160"/>
      <c r="G466" s="160"/>
      <c r="H466" s="160"/>
      <c r="I466" s="160"/>
      <c r="J466" s="160"/>
      <c r="K466" s="160"/>
      <c r="L466" s="160"/>
      <c r="M466" s="160"/>
      <c r="N466" s="159"/>
      <c r="O466" s="159"/>
      <c r="P466" s="159"/>
      <c r="Q466" s="159"/>
      <c r="R466" s="160"/>
      <c r="S466" s="160"/>
      <c r="T466" s="160"/>
      <c r="U466" s="160"/>
      <c r="V466" s="160"/>
      <c r="W466" s="160"/>
      <c r="X466" s="160"/>
      <c r="Y466" s="160"/>
      <c r="Z466" s="150"/>
      <c r="AA466" s="150"/>
      <c r="AB466" s="150"/>
      <c r="AC466" s="150"/>
      <c r="AD466" s="150"/>
      <c r="AE466" s="150"/>
      <c r="AF466" s="150"/>
      <c r="AG466" s="150" t="s">
        <v>171</v>
      </c>
      <c r="AH466" s="150">
        <v>0</v>
      </c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0"/>
      <c r="AX466" s="150"/>
      <c r="AY466" s="150"/>
      <c r="AZ466" s="150"/>
      <c r="BA466" s="150"/>
      <c r="BB466" s="150"/>
      <c r="BC466" s="150"/>
      <c r="BD466" s="150"/>
      <c r="BE466" s="150"/>
      <c r="BF466" s="150"/>
      <c r="BG466" s="150"/>
      <c r="BH466" s="150"/>
    </row>
    <row r="467" spans="1:60" outlineLevel="3" x14ac:dyDescent="0.2">
      <c r="A467" s="157"/>
      <c r="B467" s="158"/>
      <c r="C467" s="189" t="s">
        <v>1539</v>
      </c>
      <c r="D467" s="162"/>
      <c r="E467" s="163">
        <v>0.81430000000000002</v>
      </c>
      <c r="F467" s="160"/>
      <c r="G467" s="160"/>
      <c r="H467" s="160"/>
      <c r="I467" s="160"/>
      <c r="J467" s="160"/>
      <c r="K467" s="160"/>
      <c r="L467" s="160"/>
      <c r="M467" s="160"/>
      <c r="N467" s="159"/>
      <c r="O467" s="159"/>
      <c r="P467" s="159"/>
      <c r="Q467" s="159"/>
      <c r="R467" s="160"/>
      <c r="S467" s="160"/>
      <c r="T467" s="160"/>
      <c r="U467" s="160"/>
      <c r="V467" s="160"/>
      <c r="W467" s="160"/>
      <c r="X467" s="160"/>
      <c r="Y467" s="160"/>
      <c r="Z467" s="150"/>
      <c r="AA467" s="150"/>
      <c r="AB467" s="150"/>
      <c r="AC467" s="150"/>
      <c r="AD467" s="150"/>
      <c r="AE467" s="150"/>
      <c r="AF467" s="150"/>
      <c r="AG467" s="150" t="s">
        <v>171</v>
      </c>
      <c r="AH467" s="150">
        <v>0</v>
      </c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0"/>
      <c r="AX467" s="150"/>
      <c r="AY467" s="150"/>
      <c r="AZ467" s="150"/>
      <c r="BA467" s="150"/>
      <c r="BB467" s="150"/>
      <c r="BC467" s="150"/>
      <c r="BD467" s="150"/>
      <c r="BE467" s="150"/>
      <c r="BF467" s="150"/>
      <c r="BG467" s="150"/>
      <c r="BH467" s="150"/>
    </row>
    <row r="468" spans="1:60" outlineLevel="3" x14ac:dyDescent="0.2">
      <c r="A468" s="157"/>
      <c r="B468" s="158"/>
      <c r="C468" s="189" t="s">
        <v>1540</v>
      </c>
      <c r="D468" s="162"/>
      <c r="E468" s="163">
        <v>2.2478099999999999</v>
      </c>
      <c r="F468" s="160"/>
      <c r="G468" s="160"/>
      <c r="H468" s="160"/>
      <c r="I468" s="160"/>
      <c r="J468" s="160"/>
      <c r="K468" s="160"/>
      <c r="L468" s="160"/>
      <c r="M468" s="160"/>
      <c r="N468" s="159"/>
      <c r="O468" s="159"/>
      <c r="P468" s="159"/>
      <c r="Q468" s="159"/>
      <c r="R468" s="160"/>
      <c r="S468" s="160"/>
      <c r="T468" s="160"/>
      <c r="U468" s="160"/>
      <c r="V468" s="160"/>
      <c r="W468" s="160"/>
      <c r="X468" s="160"/>
      <c r="Y468" s="160"/>
      <c r="Z468" s="150"/>
      <c r="AA468" s="150"/>
      <c r="AB468" s="150"/>
      <c r="AC468" s="150"/>
      <c r="AD468" s="150"/>
      <c r="AE468" s="150"/>
      <c r="AF468" s="150"/>
      <c r="AG468" s="150" t="s">
        <v>171</v>
      </c>
      <c r="AH468" s="150">
        <v>0</v>
      </c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0"/>
      <c r="AX468" s="150"/>
      <c r="AY468" s="150"/>
      <c r="AZ468" s="150"/>
      <c r="BA468" s="150"/>
      <c r="BB468" s="150"/>
      <c r="BC468" s="150"/>
      <c r="BD468" s="150"/>
      <c r="BE468" s="150"/>
      <c r="BF468" s="150"/>
      <c r="BG468" s="150"/>
      <c r="BH468" s="150"/>
    </row>
    <row r="469" spans="1:60" outlineLevel="3" x14ac:dyDescent="0.2">
      <c r="A469" s="157"/>
      <c r="B469" s="158"/>
      <c r="C469" s="189" t="s">
        <v>1535</v>
      </c>
      <c r="D469" s="162"/>
      <c r="E469" s="163">
        <v>0.2</v>
      </c>
      <c r="F469" s="160"/>
      <c r="G469" s="160"/>
      <c r="H469" s="160"/>
      <c r="I469" s="160"/>
      <c r="J469" s="160"/>
      <c r="K469" s="160"/>
      <c r="L469" s="160"/>
      <c r="M469" s="160"/>
      <c r="N469" s="159"/>
      <c r="O469" s="159"/>
      <c r="P469" s="159"/>
      <c r="Q469" s="159"/>
      <c r="R469" s="160"/>
      <c r="S469" s="160"/>
      <c r="T469" s="160"/>
      <c r="U469" s="160"/>
      <c r="V469" s="160"/>
      <c r="W469" s="160"/>
      <c r="X469" s="160"/>
      <c r="Y469" s="160"/>
      <c r="Z469" s="150"/>
      <c r="AA469" s="150"/>
      <c r="AB469" s="150"/>
      <c r="AC469" s="150"/>
      <c r="AD469" s="150"/>
      <c r="AE469" s="150"/>
      <c r="AF469" s="150"/>
      <c r="AG469" s="150" t="s">
        <v>171</v>
      </c>
      <c r="AH469" s="150">
        <v>0</v>
      </c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0"/>
      <c r="AX469" s="150"/>
      <c r="AY469" s="150"/>
      <c r="AZ469" s="150"/>
      <c r="BA469" s="150"/>
      <c r="BB469" s="150"/>
      <c r="BC469" s="150"/>
      <c r="BD469" s="150"/>
      <c r="BE469" s="150"/>
      <c r="BF469" s="150"/>
      <c r="BG469" s="150"/>
      <c r="BH469" s="150"/>
    </row>
    <row r="470" spans="1:60" outlineLevel="1" x14ac:dyDescent="0.2">
      <c r="A470" s="173">
        <v>180</v>
      </c>
      <c r="B470" s="174" t="s">
        <v>925</v>
      </c>
      <c r="C470" s="188" t="s">
        <v>926</v>
      </c>
      <c r="D470" s="175" t="s">
        <v>208</v>
      </c>
      <c r="E470" s="176">
        <v>5.2892200000000003</v>
      </c>
      <c r="F470" s="177"/>
      <c r="G470" s="178">
        <f>ROUND(E470*F470,2)</f>
        <v>0</v>
      </c>
      <c r="H470" s="161"/>
      <c r="I470" s="160">
        <f>ROUND(E470*H470,2)</f>
        <v>0</v>
      </c>
      <c r="J470" s="161"/>
      <c r="K470" s="160">
        <f>ROUND(E470*J470,2)</f>
        <v>0</v>
      </c>
      <c r="L470" s="160">
        <v>21</v>
      </c>
      <c r="M470" s="160">
        <f>G470*(1+L470/100)</f>
        <v>0</v>
      </c>
      <c r="N470" s="159">
        <v>1.0000000000000001E-5</v>
      </c>
      <c r="O470" s="159">
        <f>ROUND(E470*N470,2)</f>
        <v>0</v>
      </c>
      <c r="P470" s="159">
        <v>0</v>
      </c>
      <c r="Q470" s="159">
        <f>ROUND(E470*P470,2)</f>
        <v>0</v>
      </c>
      <c r="R470" s="160"/>
      <c r="S470" s="160" t="s">
        <v>148</v>
      </c>
      <c r="T470" s="160" t="s">
        <v>148</v>
      </c>
      <c r="U470" s="160">
        <v>4.4999999999999998E-2</v>
      </c>
      <c r="V470" s="160">
        <f>ROUND(E470*U470,2)</f>
        <v>0.24</v>
      </c>
      <c r="W470" s="160"/>
      <c r="X470" s="160" t="s">
        <v>209</v>
      </c>
      <c r="Y470" s="160" t="s">
        <v>151</v>
      </c>
      <c r="Z470" s="150"/>
      <c r="AA470" s="150"/>
      <c r="AB470" s="150"/>
      <c r="AC470" s="150"/>
      <c r="AD470" s="150"/>
      <c r="AE470" s="150"/>
      <c r="AF470" s="150"/>
      <c r="AG470" s="150" t="s">
        <v>214</v>
      </c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0"/>
      <c r="AX470" s="150"/>
      <c r="AY470" s="150"/>
      <c r="AZ470" s="150"/>
      <c r="BA470" s="150"/>
      <c r="BB470" s="150"/>
      <c r="BC470" s="150"/>
      <c r="BD470" s="150"/>
      <c r="BE470" s="150"/>
      <c r="BF470" s="150"/>
      <c r="BG470" s="150"/>
      <c r="BH470" s="150"/>
    </row>
    <row r="471" spans="1:60" outlineLevel="2" x14ac:dyDescent="0.2">
      <c r="A471" s="157"/>
      <c r="B471" s="158"/>
      <c r="C471" s="189" t="s">
        <v>1536</v>
      </c>
      <c r="D471" s="162"/>
      <c r="E471" s="163">
        <v>0.41469</v>
      </c>
      <c r="F471" s="160"/>
      <c r="G471" s="160"/>
      <c r="H471" s="160"/>
      <c r="I471" s="160"/>
      <c r="J471" s="160"/>
      <c r="K471" s="160"/>
      <c r="L471" s="160"/>
      <c r="M471" s="160"/>
      <c r="N471" s="159"/>
      <c r="O471" s="159"/>
      <c r="P471" s="159"/>
      <c r="Q471" s="159"/>
      <c r="R471" s="160"/>
      <c r="S471" s="160"/>
      <c r="T471" s="160"/>
      <c r="U471" s="160"/>
      <c r="V471" s="160"/>
      <c r="W471" s="160"/>
      <c r="X471" s="160"/>
      <c r="Y471" s="160"/>
      <c r="Z471" s="150"/>
      <c r="AA471" s="150"/>
      <c r="AB471" s="150"/>
      <c r="AC471" s="150"/>
      <c r="AD471" s="150"/>
      <c r="AE471" s="150"/>
      <c r="AF471" s="150"/>
      <c r="AG471" s="150" t="s">
        <v>171</v>
      </c>
      <c r="AH471" s="150">
        <v>0</v>
      </c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</row>
    <row r="472" spans="1:60" outlineLevel="3" x14ac:dyDescent="0.2">
      <c r="A472" s="157"/>
      <c r="B472" s="158"/>
      <c r="C472" s="189" t="s">
        <v>1537</v>
      </c>
      <c r="D472" s="162"/>
      <c r="E472" s="163">
        <v>0.70372000000000001</v>
      </c>
      <c r="F472" s="160"/>
      <c r="G472" s="160"/>
      <c r="H472" s="160"/>
      <c r="I472" s="160"/>
      <c r="J472" s="160"/>
      <c r="K472" s="160"/>
      <c r="L472" s="160"/>
      <c r="M472" s="160"/>
      <c r="N472" s="159"/>
      <c r="O472" s="159"/>
      <c r="P472" s="159"/>
      <c r="Q472" s="159"/>
      <c r="R472" s="160"/>
      <c r="S472" s="160"/>
      <c r="T472" s="160"/>
      <c r="U472" s="160"/>
      <c r="V472" s="160"/>
      <c r="W472" s="160"/>
      <c r="X472" s="160"/>
      <c r="Y472" s="160"/>
      <c r="Z472" s="150"/>
      <c r="AA472" s="150"/>
      <c r="AB472" s="150"/>
      <c r="AC472" s="150"/>
      <c r="AD472" s="150"/>
      <c r="AE472" s="150"/>
      <c r="AF472" s="150"/>
      <c r="AG472" s="150" t="s">
        <v>171</v>
      </c>
      <c r="AH472" s="150">
        <v>0</v>
      </c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0"/>
      <c r="AX472" s="150"/>
      <c r="AY472" s="150"/>
      <c r="AZ472" s="150"/>
      <c r="BA472" s="150"/>
      <c r="BB472" s="150"/>
      <c r="BC472" s="150"/>
      <c r="BD472" s="150"/>
      <c r="BE472" s="150"/>
      <c r="BF472" s="150"/>
      <c r="BG472" s="150"/>
      <c r="BH472" s="150"/>
    </row>
    <row r="473" spans="1:60" outlineLevel="3" x14ac:dyDescent="0.2">
      <c r="A473" s="157"/>
      <c r="B473" s="158"/>
      <c r="C473" s="189" t="s">
        <v>1538</v>
      </c>
      <c r="D473" s="162"/>
      <c r="E473" s="163">
        <v>0.90871000000000002</v>
      </c>
      <c r="F473" s="160"/>
      <c r="G473" s="160"/>
      <c r="H473" s="160"/>
      <c r="I473" s="160"/>
      <c r="J473" s="160"/>
      <c r="K473" s="160"/>
      <c r="L473" s="160"/>
      <c r="M473" s="160"/>
      <c r="N473" s="159"/>
      <c r="O473" s="159"/>
      <c r="P473" s="159"/>
      <c r="Q473" s="159"/>
      <c r="R473" s="160"/>
      <c r="S473" s="160"/>
      <c r="T473" s="160"/>
      <c r="U473" s="160"/>
      <c r="V473" s="160"/>
      <c r="W473" s="160"/>
      <c r="X473" s="160"/>
      <c r="Y473" s="160"/>
      <c r="Z473" s="150"/>
      <c r="AA473" s="150"/>
      <c r="AB473" s="150"/>
      <c r="AC473" s="150"/>
      <c r="AD473" s="150"/>
      <c r="AE473" s="150"/>
      <c r="AF473" s="150"/>
      <c r="AG473" s="150" t="s">
        <v>171</v>
      </c>
      <c r="AH473" s="150">
        <v>0</v>
      </c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0"/>
      <c r="AW473" s="150"/>
      <c r="AX473" s="150"/>
      <c r="AY473" s="150"/>
      <c r="AZ473" s="150"/>
      <c r="BA473" s="150"/>
      <c r="BB473" s="150"/>
      <c r="BC473" s="150"/>
      <c r="BD473" s="150"/>
      <c r="BE473" s="150"/>
      <c r="BF473" s="150"/>
      <c r="BG473" s="150"/>
      <c r="BH473" s="150"/>
    </row>
    <row r="474" spans="1:60" outlineLevel="3" x14ac:dyDescent="0.2">
      <c r="A474" s="157"/>
      <c r="B474" s="158"/>
      <c r="C474" s="189" t="s">
        <v>1539</v>
      </c>
      <c r="D474" s="162"/>
      <c r="E474" s="163">
        <v>0.81430000000000002</v>
      </c>
      <c r="F474" s="160"/>
      <c r="G474" s="160"/>
      <c r="H474" s="160"/>
      <c r="I474" s="160"/>
      <c r="J474" s="160"/>
      <c r="K474" s="160"/>
      <c r="L474" s="160"/>
      <c r="M474" s="160"/>
      <c r="N474" s="159"/>
      <c r="O474" s="159"/>
      <c r="P474" s="159"/>
      <c r="Q474" s="159"/>
      <c r="R474" s="160"/>
      <c r="S474" s="160"/>
      <c r="T474" s="160"/>
      <c r="U474" s="160"/>
      <c r="V474" s="160"/>
      <c r="W474" s="160"/>
      <c r="X474" s="160"/>
      <c r="Y474" s="160"/>
      <c r="Z474" s="150"/>
      <c r="AA474" s="150"/>
      <c r="AB474" s="150"/>
      <c r="AC474" s="150"/>
      <c r="AD474" s="150"/>
      <c r="AE474" s="150"/>
      <c r="AF474" s="150"/>
      <c r="AG474" s="150" t="s">
        <v>171</v>
      </c>
      <c r="AH474" s="150">
        <v>0</v>
      </c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/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</row>
    <row r="475" spans="1:60" outlineLevel="3" x14ac:dyDescent="0.2">
      <c r="A475" s="157"/>
      <c r="B475" s="158"/>
      <c r="C475" s="189" t="s">
        <v>1540</v>
      </c>
      <c r="D475" s="162"/>
      <c r="E475" s="163">
        <v>2.2478099999999999</v>
      </c>
      <c r="F475" s="160"/>
      <c r="G475" s="160"/>
      <c r="H475" s="160"/>
      <c r="I475" s="160"/>
      <c r="J475" s="160"/>
      <c r="K475" s="160"/>
      <c r="L475" s="160"/>
      <c r="M475" s="160"/>
      <c r="N475" s="159"/>
      <c r="O475" s="159"/>
      <c r="P475" s="159"/>
      <c r="Q475" s="159"/>
      <c r="R475" s="160"/>
      <c r="S475" s="160"/>
      <c r="T475" s="160"/>
      <c r="U475" s="160"/>
      <c r="V475" s="160"/>
      <c r="W475" s="160"/>
      <c r="X475" s="160"/>
      <c r="Y475" s="160"/>
      <c r="Z475" s="150"/>
      <c r="AA475" s="150"/>
      <c r="AB475" s="150"/>
      <c r="AC475" s="150"/>
      <c r="AD475" s="150"/>
      <c r="AE475" s="150"/>
      <c r="AF475" s="150"/>
      <c r="AG475" s="150" t="s">
        <v>171</v>
      </c>
      <c r="AH475" s="150">
        <v>0</v>
      </c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0"/>
      <c r="AX475" s="150"/>
      <c r="AY475" s="150"/>
      <c r="AZ475" s="150"/>
      <c r="BA475" s="150"/>
      <c r="BB475" s="150"/>
      <c r="BC475" s="150"/>
      <c r="BD475" s="150"/>
      <c r="BE475" s="150"/>
      <c r="BF475" s="150"/>
      <c r="BG475" s="150"/>
      <c r="BH475" s="150"/>
    </row>
    <row r="476" spans="1:60" outlineLevel="3" x14ac:dyDescent="0.2">
      <c r="A476" s="157"/>
      <c r="B476" s="158"/>
      <c r="C476" s="189" t="s">
        <v>1535</v>
      </c>
      <c r="D476" s="162"/>
      <c r="E476" s="163">
        <v>0.2</v>
      </c>
      <c r="F476" s="160"/>
      <c r="G476" s="160"/>
      <c r="H476" s="160"/>
      <c r="I476" s="160"/>
      <c r="J476" s="160"/>
      <c r="K476" s="160"/>
      <c r="L476" s="160"/>
      <c r="M476" s="160"/>
      <c r="N476" s="159"/>
      <c r="O476" s="159"/>
      <c r="P476" s="159"/>
      <c r="Q476" s="159"/>
      <c r="R476" s="160"/>
      <c r="S476" s="160"/>
      <c r="T476" s="160"/>
      <c r="U476" s="160"/>
      <c r="V476" s="160"/>
      <c r="W476" s="160"/>
      <c r="X476" s="160"/>
      <c r="Y476" s="160"/>
      <c r="Z476" s="150"/>
      <c r="AA476" s="150"/>
      <c r="AB476" s="150"/>
      <c r="AC476" s="150"/>
      <c r="AD476" s="150"/>
      <c r="AE476" s="150"/>
      <c r="AF476" s="150"/>
      <c r="AG476" s="150" t="s">
        <v>171</v>
      </c>
      <c r="AH476" s="150">
        <v>0</v>
      </c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0"/>
      <c r="AX476" s="150"/>
      <c r="AY476" s="150"/>
      <c r="AZ476" s="150"/>
      <c r="BA476" s="150"/>
      <c r="BB476" s="150"/>
      <c r="BC476" s="150"/>
      <c r="BD476" s="150"/>
      <c r="BE476" s="150"/>
      <c r="BF476" s="150"/>
      <c r="BG476" s="150"/>
      <c r="BH476" s="150"/>
    </row>
    <row r="477" spans="1:60" outlineLevel="1" x14ac:dyDescent="0.2">
      <c r="A477" s="173">
        <v>181</v>
      </c>
      <c r="B477" s="174" t="s">
        <v>906</v>
      </c>
      <c r="C477" s="188" t="s">
        <v>907</v>
      </c>
      <c r="D477" s="175" t="s">
        <v>223</v>
      </c>
      <c r="E477" s="176">
        <v>21.4</v>
      </c>
      <c r="F477" s="177"/>
      <c r="G477" s="178">
        <f>ROUND(E477*F477,2)</f>
        <v>0</v>
      </c>
      <c r="H477" s="161"/>
      <c r="I477" s="160">
        <f>ROUND(E477*H477,2)</f>
        <v>0</v>
      </c>
      <c r="J477" s="161"/>
      <c r="K477" s="160">
        <f>ROUND(E477*J477,2)</f>
        <v>0</v>
      </c>
      <c r="L477" s="160">
        <v>21</v>
      </c>
      <c r="M477" s="160">
        <f>G477*(1+L477/100)</f>
        <v>0</v>
      </c>
      <c r="N477" s="159">
        <v>1E-4</v>
      </c>
      <c r="O477" s="159">
        <f>ROUND(E477*N477,2)</f>
        <v>0</v>
      </c>
      <c r="P477" s="159">
        <v>0</v>
      </c>
      <c r="Q477" s="159">
        <f>ROUND(E477*P477,2)</f>
        <v>0</v>
      </c>
      <c r="R477" s="160"/>
      <c r="S477" s="160" t="s">
        <v>148</v>
      </c>
      <c r="T477" s="160" t="s">
        <v>148</v>
      </c>
      <c r="U477" s="160">
        <v>0.11</v>
      </c>
      <c r="V477" s="160">
        <f>ROUND(E477*U477,2)</f>
        <v>2.35</v>
      </c>
      <c r="W477" s="160"/>
      <c r="X477" s="160" t="s">
        <v>209</v>
      </c>
      <c r="Y477" s="160" t="s">
        <v>151</v>
      </c>
      <c r="Z477" s="150"/>
      <c r="AA477" s="150"/>
      <c r="AB477" s="150"/>
      <c r="AC477" s="150"/>
      <c r="AD477" s="150"/>
      <c r="AE477" s="150"/>
      <c r="AF477" s="150"/>
      <c r="AG477" s="150" t="s">
        <v>292</v>
      </c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0"/>
      <c r="AX477" s="150"/>
      <c r="AY477" s="150"/>
      <c r="AZ477" s="150"/>
      <c r="BA477" s="150"/>
      <c r="BB477" s="150"/>
      <c r="BC477" s="150"/>
      <c r="BD477" s="150"/>
      <c r="BE477" s="150"/>
      <c r="BF477" s="150"/>
      <c r="BG477" s="150"/>
      <c r="BH477" s="150"/>
    </row>
    <row r="478" spans="1:60" outlineLevel="2" x14ac:dyDescent="0.2">
      <c r="A478" s="157"/>
      <c r="B478" s="158"/>
      <c r="C478" s="189" t="s">
        <v>1541</v>
      </c>
      <c r="D478" s="162"/>
      <c r="E478" s="163">
        <v>6.9</v>
      </c>
      <c r="F478" s="160"/>
      <c r="G478" s="160"/>
      <c r="H478" s="160"/>
      <c r="I478" s="160"/>
      <c r="J478" s="160"/>
      <c r="K478" s="160"/>
      <c r="L478" s="160"/>
      <c r="M478" s="160"/>
      <c r="N478" s="159"/>
      <c r="O478" s="159"/>
      <c r="P478" s="159"/>
      <c r="Q478" s="159"/>
      <c r="R478" s="160"/>
      <c r="S478" s="160"/>
      <c r="T478" s="160"/>
      <c r="U478" s="160"/>
      <c r="V478" s="160"/>
      <c r="W478" s="160"/>
      <c r="X478" s="160"/>
      <c r="Y478" s="160"/>
      <c r="Z478" s="150"/>
      <c r="AA478" s="150"/>
      <c r="AB478" s="150"/>
      <c r="AC478" s="150"/>
      <c r="AD478" s="150"/>
      <c r="AE478" s="150"/>
      <c r="AF478" s="150"/>
      <c r="AG478" s="150" t="s">
        <v>171</v>
      </c>
      <c r="AH478" s="150">
        <v>5</v>
      </c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0"/>
      <c r="AX478" s="150"/>
      <c r="AY478" s="150"/>
      <c r="AZ478" s="150"/>
      <c r="BA478" s="150"/>
      <c r="BB478" s="150"/>
      <c r="BC478" s="150"/>
      <c r="BD478" s="150"/>
      <c r="BE478" s="150"/>
      <c r="BF478" s="150"/>
      <c r="BG478" s="150"/>
      <c r="BH478" s="150"/>
    </row>
    <row r="479" spans="1:60" outlineLevel="3" x14ac:dyDescent="0.2">
      <c r="A479" s="157"/>
      <c r="B479" s="158"/>
      <c r="C479" s="189" t="s">
        <v>1542</v>
      </c>
      <c r="D479" s="162"/>
      <c r="E479" s="163">
        <v>8</v>
      </c>
      <c r="F479" s="160"/>
      <c r="G479" s="160"/>
      <c r="H479" s="160"/>
      <c r="I479" s="160"/>
      <c r="J479" s="160"/>
      <c r="K479" s="160"/>
      <c r="L479" s="160"/>
      <c r="M479" s="160"/>
      <c r="N479" s="159"/>
      <c r="O479" s="159"/>
      <c r="P479" s="159"/>
      <c r="Q479" s="159"/>
      <c r="R479" s="160"/>
      <c r="S479" s="160"/>
      <c r="T479" s="160"/>
      <c r="U479" s="160"/>
      <c r="V479" s="160"/>
      <c r="W479" s="160"/>
      <c r="X479" s="160"/>
      <c r="Y479" s="160"/>
      <c r="Z479" s="150"/>
      <c r="AA479" s="150"/>
      <c r="AB479" s="150"/>
      <c r="AC479" s="150"/>
      <c r="AD479" s="150"/>
      <c r="AE479" s="150"/>
      <c r="AF479" s="150"/>
      <c r="AG479" s="150" t="s">
        <v>171</v>
      </c>
      <c r="AH479" s="150">
        <v>5</v>
      </c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0"/>
      <c r="AX479" s="150"/>
      <c r="AY479" s="150"/>
      <c r="AZ479" s="150"/>
      <c r="BA479" s="150"/>
      <c r="BB479" s="150"/>
      <c r="BC479" s="150"/>
      <c r="BD479" s="150"/>
      <c r="BE479" s="150"/>
      <c r="BF479" s="150"/>
      <c r="BG479" s="150"/>
      <c r="BH479" s="150"/>
    </row>
    <row r="480" spans="1:60" outlineLevel="3" x14ac:dyDescent="0.2">
      <c r="A480" s="157"/>
      <c r="B480" s="158"/>
      <c r="C480" s="189" t="s">
        <v>1543</v>
      </c>
      <c r="D480" s="162"/>
      <c r="E480" s="163">
        <v>6.5</v>
      </c>
      <c r="F480" s="160"/>
      <c r="G480" s="160"/>
      <c r="H480" s="160"/>
      <c r="I480" s="160"/>
      <c r="J480" s="160"/>
      <c r="K480" s="160"/>
      <c r="L480" s="160"/>
      <c r="M480" s="160"/>
      <c r="N480" s="159"/>
      <c r="O480" s="159"/>
      <c r="P480" s="159"/>
      <c r="Q480" s="159"/>
      <c r="R480" s="160"/>
      <c r="S480" s="160"/>
      <c r="T480" s="160"/>
      <c r="U480" s="160"/>
      <c r="V480" s="160"/>
      <c r="W480" s="160"/>
      <c r="X480" s="160"/>
      <c r="Y480" s="160"/>
      <c r="Z480" s="150"/>
      <c r="AA480" s="150"/>
      <c r="AB480" s="150"/>
      <c r="AC480" s="150"/>
      <c r="AD480" s="150"/>
      <c r="AE480" s="150"/>
      <c r="AF480" s="150"/>
      <c r="AG480" s="150" t="s">
        <v>171</v>
      </c>
      <c r="AH480" s="150">
        <v>5</v>
      </c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0"/>
      <c r="AX480" s="150"/>
      <c r="AY480" s="150"/>
      <c r="AZ480" s="150"/>
      <c r="BA480" s="150"/>
      <c r="BB480" s="150"/>
      <c r="BC480" s="150"/>
      <c r="BD480" s="150"/>
      <c r="BE480" s="150"/>
      <c r="BF480" s="150"/>
      <c r="BG480" s="150"/>
      <c r="BH480" s="150"/>
    </row>
    <row r="481" spans="1:60" outlineLevel="1" x14ac:dyDescent="0.2">
      <c r="A481" s="173">
        <v>182</v>
      </c>
      <c r="B481" s="174" t="s">
        <v>910</v>
      </c>
      <c r="C481" s="188" t="s">
        <v>911</v>
      </c>
      <c r="D481" s="175" t="s">
        <v>223</v>
      </c>
      <c r="E481" s="176">
        <v>6.6</v>
      </c>
      <c r="F481" s="177"/>
      <c r="G481" s="178">
        <f>ROUND(E481*F481,2)</f>
        <v>0</v>
      </c>
      <c r="H481" s="161"/>
      <c r="I481" s="160">
        <f>ROUND(E481*H481,2)</f>
        <v>0</v>
      </c>
      <c r="J481" s="161"/>
      <c r="K481" s="160">
        <f>ROUND(E481*J481,2)</f>
        <v>0</v>
      </c>
      <c r="L481" s="160">
        <v>21</v>
      </c>
      <c r="M481" s="160">
        <f>G481*(1+L481/100)</f>
        <v>0</v>
      </c>
      <c r="N481" s="159">
        <v>1.6000000000000001E-4</v>
      </c>
      <c r="O481" s="159">
        <f>ROUND(E481*N481,2)</f>
        <v>0</v>
      </c>
      <c r="P481" s="159">
        <v>0</v>
      </c>
      <c r="Q481" s="159">
        <f>ROUND(E481*P481,2)</f>
        <v>0</v>
      </c>
      <c r="R481" s="160"/>
      <c r="S481" s="160" t="s">
        <v>148</v>
      </c>
      <c r="T481" s="160" t="s">
        <v>148</v>
      </c>
      <c r="U481" s="160">
        <v>0.13</v>
      </c>
      <c r="V481" s="160">
        <f>ROUND(E481*U481,2)</f>
        <v>0.86</v>
      </c>
      <c r="W481" s="160"/>
      <c r="X481" s="160" t="s">
        <v>209</v>
      </c>
      <c r="Y481" s="160" t="s">
        <v>151</v>
      </c>
      <c r="Z481" s="150"/>
      <c r="AA481" s="150"/>
      <c r="AB481" s="150"/>
      <c r="AC481" s="150"/>
      <c r="AD481" s="150"/>
      <c r="AE481" s="150"/>
      <c r="AF481" s="150"/>
      <c r="AG481" s="150" t="s">
        <v>292</v>
      </c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0"/>
      <c r="AX481" s="150"/>
      <c r="AY481" s="150"/>
      <c r="AZ481" s="150"/>
      <c r="BA481" s="150"/>
      <c r="BB481" s="150"/>
      <c r="BC481" s="150"/>
      <c r="BD481" s="150"/>
      <c r="BE481" s="150"/>
      <c r="BF481" s="150"/>
      <c r="BG481" s="150"/>
      <c r="BH481" s="150"/>
    </row>
    <row r="482" spans="1:60" outlineLevel="2" x14ac:dyDescent="0.2">
      <c r="A482" s="157"/>
      <c r="B482" s="158"/>
      <c r="C482" s="189" t="s">
        <v>1544</v>
      </c>
      <c r="D482" s="162"/>
      <c r="E482" s="163">
        <v>2.4</v>
      </c>
      <c r="F482" s="160"/>
      <c r="G482" s="160"/>
      <c r="H482" s="160"/>
      <c r="I482" s="160"/>
      <c r="J482" s="160"/>
      <c r="K482" s="160"/>
      <c r="L482" s="160"/>
      <c r="M482" s="160"/>
      <c r="N482" s="159"/>
      <c r="O482" s="159"/>
      <c r="P482" s="159"/>
      <c r="Q482" s="159"/>
      <c r="R482" s="160"/>
      <c r="S482" s="160"/>
      <c r="T482" s="160"/>
      <c r="U482" s="160"/>
      <c r="V482" s="160"/>
      <c r="W482" s="160"/>
      <c r="X482" s="160"/>
      <c r="Y482" s="160"/>
      <c r="Z482" s="150"/>
      <c r="AA482" s="150"/>
      <c r="AB482" s="150"/>
      <c r="AC482" s="150"/>
      <c r="AD482" s="150"/>
      <c r="AE482" s="150"/>
      <c r="AF482" s="150"/>
      <c r="AG482" s="150" t="s">
        <v>171</v>
      </c>
      <c r="AH482" s="150">
        <v>5</v>
      </c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0"/>
      <c r="AX482" s="150"/>
      <c r="AY482" s="150"/>
      <c r="AZ482" s="150"/>
      <c r="BA482" s="150"/>
      <c r="BB482" s="150"/>
      <c r="BC482" s="150"/>
      <c r="BD482" s="150"/>
      <c r="BE482" s="150"/>
      <c r="BF482" s="150"/>
      <c r="BG482" s="150"/>
      <c r="BH482" s="150"/>
    </row>
    <row r="483" spans="1:60" outlineLevel="3" x14ac:dyDescent="0.2">
      <c r="A483" s="157"/>
      <c r="B483" s="158"/>
      <c r="C483" s="189" t="s">
        <v>1545</v>
      </c>
      <c r="D483" s="162"/>
      <c r="E483" s="163">
        <v>4.2</v>
      </c>
      <c r="F483" s="160"/>
      <c r="G483" s="160"/>
      <c r="H483" s="160"/>
      <c r="I483" s="160"/>
      <c r="J483" s="160"/>
      <c r="K483" s="160"/>
      <c r="L483" s="160"/>
      <c r="M483" s="160"/>
      <c r="N483" s="159"/>
      <c r="O483" s="159"/>
      <c r="P483" s="159"/>
      <c r="Q483" s="159"/>
      <c r="R483" s="160"/>
      <c r="S483" s="160"/>
      <c r="T483" s="160"/>
      <c r="U483" s="160"/>
      <c r="V483" s="160"/>
      <c r="W483" s="160"/>
      <c r="X483" s="160"/>
      <c r="Y483" s="160"/>
      <c r="Z483" s="150"/>
      <c r="AA483" s="150"/>
      <c r="AB483" s="150"/>
      <c r="AC483" s="150"/>
      <c r="AD483" s="150"/>
      <c r="AE483" s="150"/>
      <c r="AF483" s="150"/>
      <c r="AG483" s="150" t="s">
        <v>171</v>
      </c>
      <c r="AH483" s="150">
        <v>5</v>
      </c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0"/>
      <c r="AX483" s="150"/>
      <c r="AY483" s="150"/>
      <c r="AZ483" s="150"/>
      <c r="BA483" s="150"/>
      <c r="BB483" s="150"/>
      <c r="BC483" s="150"/>
      <c r="BD483" s="150"/>
      <c r="BE483" s="150"/>
      <c r="BF483" s="150"/>
      <c r="BG483" s="150"/>
      <c r="BH483" s="150"/>
    </row>
    <row r="484" spans="1:60" x14ac:dyDescent="0.2">
      <c r="A484" s="166" t="s">
        <v>143</v>
      </c>
      <c r="B484" s="167" t="s">
        <v>114</v>
      </c>
      <c r="C484" s="186" t="s">
        <v>29</v>
      </c>
      <c r="D484" s="168"/>
      <c r="E484" s="169"/>
      <c r="F484" s="170"/>
      <c r="G484" s="171">
        <f>SUMIF(AG485:AG487,"&lt;&gt;NOR",G485:G487)</f>
        <v>0</v>
      </c>
      <c r="H484" s="165"/>
      <c r="I484" s="165">
        <f>SUM(I485:I487)</f>
        <v>0</v>
      </c>
      <c r="J484" s="165"/>
      <c r="K484" s="165">
        <f>SUM(K485:K487)</f>
        <v>0</v>
      </c>
      <c r="L484" s="165"/>
      <c r="M484" s="165">
        <f>SUM(M485:M487)</f>
        <v>0</v>
      </c>
      <c r="N484" s="164"/>
      <c r="O484" s="164">
        <f>SUM(O485:O487)</f>
        <v>0</v>
      </c>
      <c r="P484" s="164"/>
      <c r="Q484" s="164">
        <f>SUM(Q485:Q487)</f>
        <v>0</v>
      </c>
      <c r="R484" s="165"/>
      <c r="S484" s="165"/>
      <c r="T484" s="165"/>
      <c r="U484" s="165"/>
      <c r="V484" s="165">
        <f>SUM(V485:V487)</f>
        <v>0</v>
      </c>
      <c r="W484" s="165"/>
      <c r="X484" s="165"/>
      <c r="Y484" s="165"/>
      <c r="AG484" t="s">
        <v>144</v>
      </c>
    </row>
    <row r="485" spans="1:60" ht="22.5" outlineLevel="1" x14ac:dyDescent="0.2">
      <c r="A485" s="173">
        <v>183</v>
      </c>
      <c r="B485" s="174" t="s">
        <v>927</v>
      </c>
      <c r="C485" s="188" t="s">
        <v>1546</v>
      </c>
      <c r="D485" s="175" t="s">
        <v>147</v>
      </c>
      <c r="E485" s="176">
        <v>1</v>
      </c>
      <c r="F485" s="177"/>
      <c r="G485" s="178">
        <f>ROUND(E485*F485,2)</f>
        <v>0</v>
      </c>
      <c r="H485" s="161"/>
      <c r="I485" s="160">
        <f>ROUND(E485*H485,2)</f>
        <v>0</v>
      </c>
      <c r="J485" s="161"/>
      <c r="K485" s="160">
        <f>ROUND(E485*J485,2)</f>
        <v>0</v>
      </c>
      <c r="L485" s="160">
        <v>21</v>
      </c>
      <c r="M485" s="160">
        <f>G485*(1+L485/100)</f>
        <v>0</v>
      </c>
      <c r="N485" s="159">
        <v>0</v>
      </c>
      <c r="O485" s="159">
        <f>ROUND(E485*N485,2)</f>
        <v>0</v>
      </c>
      <c r="P485" s="159">
        <v>0</v>
      </c>
      <c r="Q485" s="159">
        <f>ROUND(E485*P485,2)</f>
        <v>0</v>
      </c>
      <c r="R485" s="160"/>
      <c r="S485" s="160" t="s">
        <v>148</v>
      </c>
      <c r="T485" s="160" t="s">
        <v>149</v>
      </c>
      <c r="U485" s="160">
        <v>0</v>
      </c>
      <c r="V485" s="160">
        <f>ROUND(E485*U485,2)</f>
        <v>0</v>
      </c>
      <c r="W485" s="160"/>
      <c r="X485" s="160" t="s">
        <v>150</v>
      </c>
      <c r="Y485" s="160" t="s">
        <v>151</v>
      </c>
      <c r="Z485" s="150"/>
      <c r="AA485" s="150"/>
      <c r="AB485" s="150"/>
      <c r="AC485" s="150"/>
      <c r="AD485" s="150"/>
      <c r="AE485" s="150"/>
      <c r="AF485" s="150"/>
      <c r="AG485" s="150" t="s">
        <v>152</v>
      </c>
      <c r="AH485" s="150"/>
      <c r="AI485" s="150"/>
      <c r="AJ485" s="150"/>
      <c r="AK485" s="150"/>
      <c r="AL485" s="150"/>
      <c r="AM485" s="150"/>
      <c r="AN485" s="150"/>
      <c r="AO485" s="150"/>
      <c r="AP485" s="150"/>
      <c r="AQ485" s="150"/>
      <c r="AR485" s="150"/>
      <c r="AS485" s="150"/>
      <c r="AT485" s="150"/>
      <c r="AU485" s="150"/>
      <c r="AV485" s="150"/>
      <c r="AW485" s="150"/>
      <c r="AX485" s="150"/>
      <c r="AY485" s="150"/>
      <c r="AZ485" s="150"/>
      <c r="BA485" s="150"/>
      <c r="BB485" s="150"/>
      <c r="BC485" s="150"/>
      <c r="BD485" s="150"/>
      <c r="BE485" s="150"/>
      <c r="BF485" s="150"/>
      <c r="BG485" s="150"/>
      <c r="BH485" s="150"/>
    </row>
    <row r="486" spans="1:60" ht="22.5" outlineLevel="2" x14ac:dyDescent="0.2">
      <c r="A486" s="157"/>
      <c r="B486" s="158"/>
      <c r="C486" s="269" t="s">
        <v>929</v>
      </c>
      <c r="D486" s="270"/>
      <c r="E486" s="270"/>
      <c r="F486" s="270"/>
      <c r="G486" s="270"/>
      <c r="H486" s="160"/>
      <c r="I486" s="160"/>
      <c r="J486" s="160"/>
      <c r="K486" s="160"/>
      <c r="L486" s="160"/>
      <c r="M486" s="160"/>
      <c r="N486" s="159"/>
      <c r="O486" s="159"/>
      <c r="P486" s="159"/>
      <c r="Q486" s="159"/>
      <c r="R486" s="160"/>
      <c r="S486" s="160"/>
      <c r="T486" s="160"/>
      <c r="U486" s="160"/>
      <c r="V486" s="160"/>
      <c r="W486" s="160"/>
      <c r="X486" s="160"/>
      <c r="Y486" s="160"/>
      <c r="Z486" s="150"/>
      <c r="AA486" s="150"/>
      <c r="AB486" s="150"/>
      <c r="AC486" s="150"/>
      <c r="AD486" s="150"/>
      <c r="AE486" s="150"/>
      <c r="AF486" s="150"/>
      <c r="AG486" s="150" t="s">
        <v>159</v>
      </c>
      <c r="AH486" s="150"/>
      <c r="AI486" s="150"/>
      <c r="AJ486" s="150"/>
      <c r="AK486" s="150"/>
      <c r="AL486" s="150"/>
      <c r="AM486" s="150"/>
      <c r="AN486" s="150"/>
      <c r="AO486" s="150"/>
      <c r="AP486" s="150"/>
      <c r="AQ486" s="150"/>
      <c r="AR486" s="150"/>
      <c r="AS486" s="150"/>
      <c r="AT486" s="150"/>
      <c r="AU486" s="150"/>
      <c r="AV486" s="150"/>
      <c r="AW486" s="150"/>
      <c r="AX486" s="150"/>
      <c r="AY486" s="150"/>
      <c r="AZ486" s="150"/>
      <c r="BA486" s="185" t="str">
        <f>C486</f>
        <v>Náklady zhotovitele, související s prováděním zkoušek a revizí předepsaných technickými normami nebo objednatelem a které jsou pro provedení díla nezbytné.</v>
      </c>
      <c r="BB486" s="150"/>
      <c r="BC486" s="150"/>
      <c r="BD486" s="150"/>
      <c r="BE486" s="150"/>
      <c r="BF486" s="150"/>
      <c r="BG486" s="150"/>
      <c r="BH486" s="150"/>
    </row>
    <row r="487" spans="1:60" outlineLevel="2" x14ac:dyDescent="0.2">
      <c r="A487" s="157"/>
      <c r="B487" s="158"/>
      <c r="C487" s="189" t="s">
        <v>170</v>
      </c>
      <c r="D487" s="162"/>
      <c r="E487" s="163">
        <v>1</v>
      </c>
      <c r="F487" s="160"/>
      <c r="G487" s="160"/>
      <c r="H487" s="160"/>
      <c r="I487" s="160"/>
      <c r="J487" s="160"/>
      <c r="K487" s="160"/>
      <c r="L487" s="160"/>
      <c r="M487" s="160"/>
      <c r="N487" s="159"/>
      <c r="O487" s="159"/>
      <c r="P487" s="159"/>
      <c r="Q487" s="159"/>
      <c r="R487" s="160"/>
      <c r="S487" s="160"/>
      <c r="T487" s="160"/>
      <c r="U487" s="160"/>
      <c r="V487" s="160"/>
      <c r="W487" s="160"/>
      <c r="X487" s="160"/>
      <c r="Y487" s="160"/>
      <c r="Z487" s="150"/>
      <c r="AA487" s="150"/>
      <c r="AB487" s="150"/>
      <c r="AC487" s="150"/>
      <c r="AD487" s="150"/>
      <c r="AE487" s="150"/>
      <c r="AF487" s="150"/>
      <c r="AG487" s="150" t="s">
        <v>171</v>
      </c>
      <c r="AH487" s="150">
        <v>0</v>
      </c>
      <c r="AI487" s="150"/>
      <c r="AJ487" s="150"/>
      <c r="AK487" s="150"/>
      <c r="AL487" s="150"/>
      <c r="AM487" s="150"/>
      <c r="AN487" s="150"/>
      <c r="AO487" s="150"/>
      <c r="AP487" s="150"/>
      <c r="AQ487" s="150"/>
      <c r="AR487" s="150"/>
      <c r="AS487" s="150"/>
      <c r="AT487" s="150"/>
      <c r="AU487" s="150"/>
      <c r="AV487" s="150"/>
      <c r="AW487" s="150"/>
      <c r="AX487" s="150"/>
      <c r="AY487" s="150"/>
      <c r="AZ487" s="150"/>
      <c r="BA487" s="150"/>
      <c r="BB487" s="150"/>
      <c r="BC487" s="150"/>
      <c r="BD487" s="150"/>
      <c r="BE487" s="150"/>
      <c r="BF487" s="150"/>
      <c r="BG487" s="150"/>
      <c r="BH487" s="150"/>
    </row>
    <row r="488" spans="1:60" x14ac:dyDescent="0.2">
      <c r="A488" s="3"/>
      <c r="B488" s="4"/>
      <c r="C488" s="190"/>
      <c r="D488" s="6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AE488">
        <v>12</v>
      </c>
      <c r="AF488">
        <v>21</v>
      </c>
      <c r="AG488" t="s">
        <v>129</v>
      </c>
    </row>
    <row r="489" spans="1:60" x14ac:dyDescent="0.2">
      <c r="A489" s="153"/>
      <c r="B489" s="154" t="s">
        <v>31</v>
      </c>
      <c r="C489" s="191"/>
      <c r="D489" s="155"/>
      <c r="E489" s="156"/>
      <c r="F489" s="156"/>
      <c r="G489" s="172">
        <f>G8+G69+G90+G122+G271+G343+G354+G371+G451+G459+G484</f>
        <v>0</v>
      </c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AE489">
        <f>SUMIF(L7:L487,AE488,G7:G487)</f>
        <v>0</v>
      </c>
      <c r="AF489">
        <f>SUMIF(L7:L487,AF488,G7:G487)</f>
        <v>0</v>
      </c>
      <c r="AG489" t="s">
        <v>189</v>
      </c>
    </row>
    <row r="490" spans="1:60" x14ac:dyDescent="0.2">
      <c r="A490" s="3"/>
      <c r="B490" s="4"/>
      <c r="C490" s="190"/>
      <c r="D490" s="6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60" x14ac:dyDescent="0.2">
      <c r="A491" s="3"/>
      <c r="B491" s="4"/>
      <c r="C491" s="190"/>
      <c r="D491" s="6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60" x14ac:dyDescent="0.2">
      <c r="A492" s="255" t="s">
        <v>190</v>
      </c>
      <c r="B492" s="255"/>
      <c r="C492" s="256"/>
      <c r="D492" s="6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60" x14ac:dyDescent="0.2">
      <c r="A493" s="257"/>
      <c r="B493" s="258"/>
      <c r="C493" s="259"/>
      <c r="D493" s="258"/>
      <c r="E493" s="258"/>
      <c r="F493" s="258"/>
      <c r="G493" s="260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AG493" t="s">
        <v>191</v>
      </c>
    </row>
    <row r="494" spans="1:60" x14ac:dyDescent="0.2">
      <c r="A494" s="261"/>
      <c r="B494" s="262"/>
      <c r="C494" s="263"/>
      <c r="D494" s="262"/>
      <c r="E494" s="262"/>
      <c r="F494" s="262"/>
      <c r="G494" s="264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60" x14ac:dyDescent="0.2">
      <c r="A495" s="261"/>
      <c r="B495" s="262"/>
      <c r="C495" s="263"/>
      <c r="D495" s="262"/>
      <c r="E495" s="262"/>
      <c r="F495" s="262"/>
      <c r="G495" s="26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60" x14ac:dyDescent="0.2">
      <c r="A496" s="261"/>
      <c r="B496" s="262"/>
      <c r="C496" s="263"/>
      <c r="D496" s="262"/>
      <c r="E496" s="262"/>
      <c r="F496" s="262"/>
      <c r="G496" s="26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33" x14ac:dyDescent="0.2">
      <c r="A497" s="265"/>
      <c r="B497" s="266"/>
      <c r="C497" s="267"/>
      <c r="D497" s="266"/>
      <c r="E497" s="266"/>
      <c r="F497" s="266"/>
      <c r="G497" s="268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33" x14ac:dyDescent="0.2">
      <c r="A498" s="3"/>
      <c r="B498" s="4"/>
      <c r="C498" s="190"/>
      <c r="D498" s="6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33" x14ac:dyDescent="0.2">
      <c r="C499" s="192"/>
      <c r="D499" s="10"/>
      <c r="AG499" t="s">
        <v>192</v>
      </c>
    </row>
    <row r="500" spans="1:33" x14ac:dyDescent="0.2">
      <c r="D500" s="10"/>
    </row>
    <row r="501" spans="1:33" x14ac:dyDescent="0.2">
      <c r="D501" s="10"/>
    </row>
    <row r="502" spans="1:33" x14ac:dyDescent="0.2">
      <c r="D502" s="10"/>
    </row>
    <row r="503" spans="1:33" x14ac:dyDescent="0.2">
      <c r="D503" s="10"/>
    </row>
    <row r="504" spans="1:33" x14ac:dyDescent="0.2">
      <c r="D504" s="10"/>
    </row>
    <row r="505" spans="1:33" x14ac:dyDescent="0.2">
      <c r="D505" s="10"/>
    </row>
    <row r="506" spans="1:33" x14ac:dyDescent="0.2">
      <c r="D506" s="10"/>
    </row>
    <row r="507" spans="1:33" x14ac:dyDescent="0.2">
      <c r="D507" s="10"/>
    </row>
    <row r="508" spans="1:33" x14ac:dyDescent="0.2">
      <c r="D508" s="10"/>
    </row>
    <row r="509" spans="1:33" x14ac:dyDescent="0.2">
      <c r="D509" s="10"/>
    </row>
    <row r="510" spans="1:33" x14ac:dyDescent="0.2">
      <c r="D510" s="10"/>
    </row>
    <row r="511" spans="1:33" x14ac:dyDescent="0.2">
      <c r="D511" s="10"/>
    </row>
    <row r="512" spans="1:33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uoBDcczUOrD5Vtby2uX7+kjjnKY84Iy/x/du8/y6HgTUZgM3UAfG/SInz5WHC8nR8ugH7CnNlz2b75Bzl8FAA==" saltValue="OeJbJ2znuvtXBrAO+gL3fw==" spinCount="100000" sheet="1" formatRows="0"/>
  <mergeCells count="37">
    <mergeCell ref="A492:C492"/>
    <mergeCell ref="A493:G497"/>
    <mergeCell ref="C63:G63"/>
    <mergeCell ref="C76:G76"/>
    <mergeCell ref="C124:G124"/>
    <mergeCell ref="C127:G127"/>
    <mergeCell ref="C281:G281"/>
    <mergeCell ref="A1:G1"/>
    <mergeCell ref="C2:G2"/>
    <mergeCell ref="C3:G3"/>
    <mergeCell ref="C4:G4"/>
    <mergeCell ref="C130:G130"/>
    <mergeCell ref="C133:G133"/>
    <mergeCell ref="C145:G145"/>
    <mergeCell ref="C148:G148"/>
    <mergeCell ref="C173:G173"/>
    <mergeCell ref="C356:G356"/>
    <mergeCell ref="C282:G282"/>
    <mergeCell ref="C286:G286"/>
    <mergeCell ref="C287:G287"/>
    <mergeCell ref="C290:G290"/>
    <mergeCell ref="C291:G291"/>
    <mergeCell ref="C294:G294"/>
    <mergeCell ref="C295:G295"/>
    <mergeCell ref="C298:G298"/>
    <mergeCell ref="C299:G299"/>
    <mergeCell ref="C345:G345"/>
    <mergeCell ref="C350:G350"/>
    <mergeCell ref="C447:G447"/>
    <mergeCell ref="C461:G461"/>
    <mergeCell ref="C486:G486"/>
    <mergeCell ref="C361:G361"/>
    <mergeCell ref="C364:G364"/>
    <mergeCell ref="C435:G435"/>
    <mergeCell ref="C438:G438"/>
    <mergeCell ref="C441:G441"/>
    <mergeCell ref="C444:G44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4A744-AA3F-46CB-97D1-906E35AE0E2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38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8" t="s">
        <v>7</v>
      </c>
      <c r="B1" s="248"/>
      <c r="C1" s="248"/>
      <c r="D1" s="248"/>
      <c r="E1" s="248"/>
      <c r="F1" s="248"/>
      <c r="G1" s="248"/>
      <c r="AG1" t="s">
        <v>116</v>
      </c>
    </row>
    <row r="2" spans="1:60" ht="24.95" customHeight="1" x14ac:dyDescent="0.2">
      <c r="A2" s="50" t="s">
        <v>8</v>
      </c>
      <c r="B2" s="49" t="s">
        <v>43</v>
      </c>
      <c r="C2" s="249" t="s">
        <v>44</v>
      </c>
      <c r="D2" s="250"/>
      <c r="E2" s="250"/>
      <c r="F2" s="250"/>
      <c r="G2" s="251"/>
      <c r="AG2" t="s">
        <v>117</v>
      </c>
    </row>
    <row r="3" spans="1:60" ht="24.95" customHeight="1" x14ac:dyDescent="0.2">
      <c r="A3" s="50" t="s">
        <v>9</v>
      </c>
      <c r="B3" s="49" t="s">
        <v>46</v>
      </c>
      <c r="C3" s="249" t="s">
        <v>47</v>
      </c>
      <c r="D3" s="250"/>
      <c r="E3" s="250"/>
      <c r="F3" s="250"/>
      <c r="G3" s="251"/>
      <c r="AC3" s="124" t="s">
        <v>118</v>
      </c>
      <c r="AG3" t="s">
        <v>119</v>
      </c>
    </row>
    <row r="4" spans="1:60" ht="24.95" customHeight="1" x14ac:dyDescent="0.2">
      <c r="A4" s="143" t="s">
        <v>10</v>
      </c>
      <c r="B4" s="144" t="s">
        <v>56</v>
      </c>
      <c r="C4" s="252" t="s">
        <v>57</v>
      </c>
      <c r="D4" s="253"/>
      <c r="E4" s="253"/>
      <c r="F4" s="253"/>
      <c r="G4" s="254"/>
      <c r="AG4" t="s">
        <v>120</v>
      </c>
    </row>
    <row r="5" spans="1:60" x14ac:dyDescent="0.2">
      <c r="D5" s="10"/>
    </row>
    <row r="6" spans="1:60" ht="38.25" x14ac:dyDescent="0.2">
      <c r="A6" s="146" t="s">
        <v>121</v>
      </c>
      <c r="B6" s="148" t="s">
        <v>122</v>
      </c>
      <c r="C6" s="148" t="s">
        <v>123</v>
      </c>
      <c r="D6" s="147" t="s">
        <v>124</v>
      </c>
      <c r="E6" s="146" t="s">
        <v>125</v>
      </c>
      <c r="F6" s="145" t="s">
        <v>126</v>
      </c>
      <c r="G6" s="146" t="s">
        <v>31</v>
      </c>
      <c r="H6" s="149" t="s">
        <v>32</v>
      </c>
      <c r="I6" s="149" t="s">
        <v>127</v>
      </c>
      <c r="J6" s="149" t="s">
        <v>33</v>
      </c>
      <c r="K6" s="149" t="s">
        <v>128</v>
      </c>
      <c r="L6" s="149" t="s">
        <v>129</v>
      </c>
      <c r="M6" s="149" t="s">
        <v>130</v>
      </c>
      <c r="N6" s="149" t="s">
        <v>131</v>
      </c>
      <c r="O6" s="149" t="s">
        <v>132</v>
      </c>
      <c r="P6" s="149" t="s">
        <v>133</v>
      </c>
      <c r="Q6" s="149" t="s">
        <v>134</v>
      </c>
      <c r="R6" s="149" t="s">
        <v>135</v>
      </c>
      <c r="S6" s="149" t="s">
        <v>136</v>
      </c>
      <c r="T6" s="149" t="s">
        <v>137</v>
      </c>
      <c r="U6" s="149" t="s">
        <v>138</v>
      </c>
      <c r="V6" s="149" t="s">
        <v>139</v>
      </c>
      <c r="W6" s="149" t="s">
        <v>140</v>
      </c>
      <c r="X6" s="149" t="s">
        <v>141</v>
      </c>
      <c r="Y6" s="149" t="s">
        <v>142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66" t="s">
        <v>143</v>
      </c>
      <c r="B8" s="167" t="s">
        <v>48</v>
      </c>
      <c r="C8" s="186" t="s">
        <v>62</v>
      </c>
      <c r="D8" s="168"/>
      <c r="E8" s="169"/>
      <c r="F8" s="170"/>
      <c r="G8" s="171">
        <f>SUMIF(AG9:AG63,"&lt;&gt;NOR",G9:G63)</f>
        <v>0</v>
      </c>
      <c r="H8" s="165"/>
      <c r="I8" s="165">
        <f>SUM(I9:I63)</f>
        <v>0</v>
      </c>
      <c r="J8" s="165"/>
      <c r="K8" s="165">
        <f>SUM(K9:K63)</f>
        <v>0</v>
      </c>
      <c r="L8" s="165"/>
      <c r="M8" s="165">
        <f>SUM(M9:M63)</f>
        <v>0</v>
      </c>
      <c r="N8" s="164"/>
      <c r="O8" s="164">
        <f>SUM(O9:O63)</f>
        <v>0</v>
      </c>
      <c r="P8" s="164"/>
      <c r="Q8" s="164">
        <f>SUM(Q9:Q63)</f>
        <v>0</v>
      </c>
      <c r="R8" s="165"/>
      <c r="S8" s="165"/>
      <c r="T8" s="165"/>
      <c r="U8" s="165"/>
      <c r="V8" s="165">
        <f>SUM(V9:V63)</f>
        <v>0</v>
      </c>
      <c r="W8" s="165"/>
      <c r="X8" s="165"/>
      <c r="Y8" s="165"/>
      <c r="AG8" t="s">
        <v>144</v>
      </c>
    </row>
    <row r="9" spans="1:60" ht="22.5" outlineLevel="1" x14ac:dyDescent="0.2">
      <c r="A9" s="179">
        <v>1</v>
      </c>
      <c r="B9" s="180" t="s">
        <v>1547</v>
      </c>
      <c r="C9" s="187" t="s">
        <v>1548</v>
      </c>
      <c r="D9" s="181" t="s">
        <v>239</v>
      </c>
      <c r="E9" s="182">
        <v>1</v>
      </c>
      <c r="F9" s="183"/>
      <c r="G9" s="184">
        <f t="shared" ref="G9:G40" si="0">ROUND(E9*F9,2)</f>
        <v>0</v>
      </c>
      <c r="H9" s="161"/>
      <c r="I9" s="160">
        <f t="shared" ref="I9:I40" si="1">ROUND(E9*H9,2)</f>
        <v>0</v>
      </c>
      <c r="J9" s="161"/>
      <c r="K9" s="160">
        <f t="shared" ref="K9:K40" si="2">ROUND(E9*J9,2)</f>
        <v>0</v>
      </c>
      <c r="L9" s="160">
        <v>21</v>
      </c>
      <c r="M9" s="160">
        <f t="shared" ref="M9:M40" si="3">G9*(1+L9/100)</f>
        <v>0</v>
      </c>
      <c r="N9" s="159">
        <v>0</v>
      </c>
      <c r="O9" s="159">
        <f t="shared" ref="O9:O40" si="4">ROUND(E9*N9,2)</f>
        <v>0</v>
      </c>
      <c r="P9" s="159">
        <v>0</v>
      </c>
      <c r="Q9" s="159">
        <f t="shared" ref="Q9:Q40" si="5">ROUND(E9*P9,2)</f>
        <v>0</v>
      </c>
      <c r="R9" s="160"/>
      <c r="S9" s="160" t="s">
        <v>155</v>
      </c>
      <c r="T9" s="160" t="s">
        <v>149</v>
      </c>
      <c r="U9" s="160">
        <v>0</v>
      </c>
      <c r="V9" s="160">
        <f t="shared" ref="V9:V40" si="6">ROUND(E9*U9,2)</f>
        <v>0</v>
      </c>
      <c r="W9" s="160"/>
      <c r="X9" s="160" t="s">
        <v>230</v>
      </c>
      <c r="Y9" s="160" t="s">
        <v>151</v>
      </c>
      <c r="Z9" s="150"/>
      <c r="AA9" s="150"/>
      <c r="AB9" s="150"/>
      <c r="AC9" s="150"/>
      <c r="AD9" s="150"/>
      <c r="AE9" s="150"/>
      <c r="AF9" s="150"/>
      <c r="AG9" s="150" t="s">
        <v>425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9">
        <v>2</v>
      </c>
      <c r="B10" s="180" t="s">
        <v>1549</v>
      </c>
      <c r="C10" s="187" t="s">
        <v>1550</v>
      </c>
      <c r="D10" s="181" t="s">
        <v>239</v>
      </c>
      <c r="E10" s="182">
        <v>1</v>
      </c>
      <c r="F10" s="183"/>
      <c r="G10" s="184">
        <f t="shared" si="0"/>
        <v>0</v>
      </c>
      <c r="H10" s="161"/>
      <c r="I10" s="160">
        <f t="shared" si="1"/>
        <v>0</v>
      </c>
      <c r="J10" s="161"/>
      <c r="K10" s="160">
        <f t="shared" si="2"/>
        <v>0</v>
      </c>
      <c r="L10" s="160">
        <v>21</v>
      </c>
      <c r="M10" s="160">
        <f t="shared" si="3"/>
        <v>0</v>
      </c>
      <c r="N10" s="159">
        <v>0</v>
      </c>
      <c r="O10" s="159">
        <f t="shared" si="4"/>
        <v>0</v>
      </c>
      <c r="P10" s="159">
        <v>0</v>
      </c>
      <c r="Q10" s="159">
        <f t="shared" si="5"/>
        <v>0</v>
      </c>
      <c r="R10" s="160"/>
      <c r="S10" s="160" t="s">
        <v>155</v>
      </c>
      <c r="T10" s="160" t="s">
        <v>149</v>
      </c>
      <c r="U10" s="160">
        <v>0</v>
      </c>
      <c r="V10" s="160">
        <f t="shared" si="6"/>
        <v>0</v>
      </c>
      <c r="W10" s="160"/>
      <c r="X10" s="160" t="s">
        <v>209</v>
      </c>
      <c r="Y10" s="160" t="s">
        <v>151</v>
      </c>
      <c r="Z10" s="150"/>
      <c r="AA10" s="150"/>
      <c r="AB10" s="150"/>
      <c r="AC10" s="150"/>
      <c r="AD10" s="150"/>
      <c r="AE10" s="150"/>
      <c r="AF10" s="150"/>
      <c r="AG10" s="150" t="s">
        <v>210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ht="22.5" outlineLevel="1" x14ac:dyDescent="0.2">
      <c r="A11" s="179">
        <v>3</v>
      </c>
      <c r="B11" s="180" t="s">
        <v>1551</v>
      </c>
      <c r="C11" s="187" t="s">
        <v>1552</v>
      </c>
      <c r="D11" s="181" t="s">
        <v>239</v>
      </c>
      <c r="E11" s="182">
        <v>1</v>
      </c>
      <c r="F11" s="183"/>
      <c r="G11" s="184">
        <f t="shared" si="0"/>
        <v>0</v>
      </c>
      <c r="H11" s="161"/>
      <c r="I11" s="160">
        <f t="shared" si="1"/>
        <v>0</v>
      </c>
      <c r="J11" s="161"/>
      <c r="K11" s="160">
        <f t="shared" si="2"/>
        <v>0</v>
      </c>
      <c r="L11" s="160">
        <v>21</v>
      </c>
      <c r="M11" s="160">
        <f t="shared" si="3"/>
        <v>0</v>
      </c>
      <c r="N11" s="159">
        <v>0</v>
      </c>
      <c r="O11" s="159">
        <f t="shared" si="4"/>
        <v>0</v>
      </c>
      <c r="P11" s="159">
        <v>0</v>
      </c>
      <c r="Q11" s="159">
        <f t="shared" si="5"/>
        <v>0</v>
      </c>
      <c r="R11" s="160"/>
      <c r="S11" s="160" t="s">
        <v>155</v>
      </c>
      <c r="T11" s="160" t="s">
        <v>149</v>
      </c>
      <c r="U11" s="160">
        <v>0</v>
      </c>
      <c r="V11" s="160">
        <f t="shared" si="6"/>
        <v>0</v>
      </c>
      <c r="W11" s="160"/>
      <c r="X11" s="160" t="s">
        <v>209</v>
      </c>
      <c r="Y11" s="160" t="s">
        <v>151</v>
      </c>
      <c r="Z11" s="150"/>
      <c r="AA11" s="150"/>
      <c r="AB11" s="150"/>
      <c r="AC11" s="150"/>
      <c r="AD11" s="150"/>
      <c r="AE11" s="150"/>
      <c r="AF11" s="150"/>
      <c r="AG11" s="150" t="s">
        <v>210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2.5" outlineLevel="1" x14ac:dyDescent="0.2">
      <c r="A12" s="179">
        <v>4</v>
      </c>
      <c r="B12" s="180" t="s">
        <v>1553</v>
      </c>
      <c r="C12" s="187" t="s">
        <v>1554</v>
      </c>
      <c r="D12" s="181" t="s">
        <v>239</v>
      </c>
      <c r="E12" s="182">
        <v>1</v>
      </c>
      <c r="F12" s="183"/>
      <c r="G12" s="184">
        <f t="shared" si="0"/>
        <v>0</v>
      </c>
      <c r="H12" s="161"/>
      <c r="I12" s="160">
        <f t="shared" si="1"/>
        <v>0</v>
      </c>
      <c r="J12" s="161"/>
      <c r="K12" s="160">
        <f t="shared" si="2"/>
        <v>0</v>
      </c>
      <c r="L12" s="160">
        <v>21</v>
      </c>
      <c r="M12" s="160">
        <f t="shared" si="3"/>
        <v>0</v>
      </c>
      <c r="N12" s="159">
        <v>0</v>
      </c>
      <c r="O12" s="159">
        <f t="shared" si="4"/>
        <v>0</v>
      </c>
      <c r="P12" s="159">
        <v>0</v>
      </c>
      <c r="Q12" s="159">
        <f t="shared" si="5"/>
        <v>0</v>
      </c>
      <c r="R12" s="160"/>
      <c r="S12" s="160" t="s">
        <v>155</v>
      </c>
      <c r="T12" s="160" t="s">
        <v>149</v>
      </c>
      <c r="U12" s="160">
        <v>0</v>
      </c>
      <c r="V12" s="160">
        <f t="shared" si="6"/>
        <v>0</v>
      </c>
      <c r="W12" s="160"/>
      <c r="X12" s="160" t="s">
        <v>209</v>
      </c>
      <c r="Y12" s="160" t="s">
        <v>151</v>
      </c>
      <c r="Z12" s="150"/>
      <c r="AA12" s="150"/>
      <c r="AB12" s="150"/>
      <c r="AC12" s="150"/>
      <c r="AD12" s="150"/>
      <c r="AE12" s="150"/>
      <c r="AF12" s="150"/>
      <c r="AG12" s="150" t="s">
        <v>210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33.75" outlineLevel="1" x14ac:dyDescent="0.2">
      <c r="A13" s="179">
        <v>5</v>
      </c>
      <c r="B13" s="180" t="s">
        <v>1555</v>
      </c>
      <c r="C13" s="187" t="s">
        <v>1556</v>
      </c>
      <c r="D13" s="181" t="s">
        <v>239</v>
      </c>
      <c r="E13" s="182">
        <v>1</v>
      </c>
      <c r="F13" s="183"/>
      <c r="G13" s="184">
        <f t="shared" si="0"/>
        <v>0</v>
      </c>
      <c r="H13" s="161"/>
      <c r="I13" s="160">
        <f t="shared" si="1"/>
        <v>0</v>
      </c>
      <c r="J13" s="161"/>
      <c r="K13" s="160">
        <f t="shared" si="2"/>
        <v>0</v>
      </c>
      <c r="L13" s="160">
        <v>21</v>
      </c>
      <c r="M13" s="160">
        <f t="shared" si="3"/>
        <v>0</v>
      </c>
      <c r="N13" s="159">
        <v>0</v>
      </c>
      <c r="O13" s="159">
        <f t="shared" si="4"/>
        <v>0</v>
      </c>
      <c r="P13" s="159">
        <v>0</v>
      </c>
      <c r="Q13" s="159">
        <f t="shared" si="5"/>
        <v>0</v>
      </c>
      <c r="R13" s="160"/>
      <c r="S13" s="160" t="s">
        <v>155</v>
      </c>
      <c r="T13" s="160" t="s">
        <v>149</v>
      </c>
      <c r="U13" s="160">
        <v>0</v>
      </c>
      <c r="V13" s="160">
        <f t="shared" si="6"/>
        <v>0</v>
      </c>
      <c r="W13" s="160"/>
      <c r="X13" s="160" t="s">
        <v>209</v>
      </c>
      <c r="Y13" s="160" t="s">
        <v>151</v>
      </c>
      <c r="Z13" s="150"/>
      <c r="AA13" s="150"/>
      <c r="AB13" s="150"/>
      <c r="AC13" s="150"/>
      <c r="AD13" s="150"/>
      <c r="AE13" s="150"/>
      <c r="AF13" s="150"/>
      <c r="AG13" s="150" t="s">
        <v>210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2.5" outlineLevel="1" x14ac:dyDescent="0.2">
      <c r="A14" s="179">
        <v>6</v>
      </c>
      <c r="B14" s="180" t="s">
        <v>1557</v>
      </c>
      <c r="C14" s="187" t="s">
        <v>1558</v>
      </c>
      <c r="D14" s="181" t="s">
        <v>239</v>
      </c>
      <c r="E14" s="182">
        <v>1</v>
      </c>
      <c r="F14" s="183"/>
      <c r="G14" s="184">
        <f t="shared" si="0"/>
        <v>0</v>
      </c>
      <c r="H14" s="161"/>
      <c r="I14" s="160">
        <f t="shared" si="1"/>
        <v>0</v>
      </c>
      <c r="J14" s="161"/>
      <c r="K14" s="160">
        <f t="shared" si="2"/>
        <v>0</v>
      </c>
      <c r="L14" s="160">
        <v>21</v>
      </c>
      <c r="M14" s="160">
        <f t="shared" si="3"/>
        <v>0</v>
      </c>
      <c r="N14" s="159">
        <v>0</v>
      </c>
      <c r="O14" s="159">
        <f t="shared" si="4"/>
        <v>0</v>
      </c>
      <c r="P14" s="159">
        <v>0</v>
      </c>
      <c r="Q14" s="159">
        <f t="shared" si="5"/>
        <v>0</v>
      </c>
      <c r="R14" s="160"/>
      <c r="S14" s="160" t="s">
        <v>155</v>
      </c>
      <c r="T14" s="160" t="s">
        <v>149</v>
      </c>
      <c r="U14" s="160">
        <v>0</v>
      </c>
      <c r="V14" s="160">
        <f t="shared" si="6"/>
        <v>0</v>
      </c>
      <c r="W14" s="160"/>
      <c r="X14" s="160" t="s">
        <v>230</v>
      </c>
      <c r="Y14" s="160" t="s">
        <v>151</v>
      </c>
      <c r="Z14" s="150"/>
      <c r="AA14" s="150"/>
      <c r="AB14" s="150"/>
      <c r="AC14" s="150"/>
      <c r="AD14" s="150"/>
      <c r="AE14" s="150"/>
      <c r="AF14" s="150"/>
      <c r="AG14" s="150" t="s">
        <v>425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9">
        <v>7</v>
      </c>
      <c r="B15" s="180" t="s">
        <v>1559</v>
      </c>
      <c r="C15" s="187" t="s">
        <v>1560</v>
      </c>
      <c r="D15" s="181" t="s">
        <v>239</v>
      </c>
      <c r="E15" s="182">
        <v>1</v>
      </c>
      <c r="F15" s="183"/>
      <c r="G15" s="184">
        <f t="shared" si="0"/>
        <v>0</v>
      </c>
      <c r="H15" s="161"/>
      <c r="I15" s="160">
        <f t="shared" si="1"/>
        <v>0</v>
      </c>
      <c r="J15" s="161"/>
      <c r="K15" s="160">
        <f t="shared" si="2"/>
        <v>0</v>
      </c>
      <c r="L15" s="160">
        <v>21</v>
      </c>
      <c r="M15" s="160">
        <f t="shared" si="3"/>
        <v>0</v>
      </c>
      <c r="N15" s="159">
        <v>0</v>
      </c>
      <c r="O15" s="159">
        <f t="shared" si="4"/>
        <v>0</v>
      </c>
      <c r="P15" s="159">
        <v>0</v>
      </c>
      <c r="Q15" s="159">
        <f t="shared" si="5"/>
        <v>0</v>
      </c>
      <c r="R15" s="160"/>
      <c r="S15" s="160" t="s">
        <v>155</v>
      </c>
      <c r="T15" s="160" t="s">
        <v>149</v>
      </c>
      <c r="U15" s="160">
        <v>0</v>
      </c>
      <c r="V15" s="160">
        <f t="shared" si="6"/>
        <v>0</v>
      </c>
      <c r="W15" s="160"/>
      <c r="X15" s="160" t="s">
        <v>209</v>
      </c>
      <c r="Y15" s="160" t="s">
        <v>151</v>
      </c>
      <c r="Z15" s="150"/>
      <c r="AA15" s="150"/>
      <c r="AB15" s="150"/>
      <c r="AC15" s="150"/>
      <c r="AD15" s="150"/>
      <c r="AE15" s="150"/>
      <c r="AF15" s="150"/>
      <c r="AG15" s="150" t="s">
        <v>210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9">
        <v>8</v>
      </c>
      <c r="B16" s="180" t="s">
        <v>1561</v>
      </c>
      <c r="C16" s="187" t="s">
        <v>1562</v>
      </c>
      <c r="D16" s="181" t="s">
        <v>239</v>
      </c>
      <c r="E16" s="182">
        <v>1</v>
      </c>
      <c r="F16" s="183"/>
      <c r="G16" s="184">
        <f t="shared" si="0"/>
        <v>0</v>
      </c>
      <c r="H16" s="161"/>
      <c r="I16" s="160">
        <f t="shared" si="1"/>
        <v>0</v>
      </c>
      <c r="J16" s="161"/>
      <c r="K16" s="160">
        <f t="shared" si="2"/>
        <v>0</v>
      </c>
      <c r="L16" s="160">
        <v>21</v>
      </c>
      <c r="M16" s="160">
        <f t="shared" si="3"/>
        <v>0</v>
      </c>
      <c r="N16" s="159">
        <v>0</v>
      </c>
      <c r="O16" s="159">
        <f t="shared" si="4"/>
        <v>0</v>
      </c>
      <c r="P16" s="159">
        <v>0</v>
      </c>
      <c r="Q16" s="159">
        <f t="shared" si="5"/>
        <v>0</v>
      </c>
      <c r="R16" s="160"/>
      <c r="S16" s="160" t="s">
        <v>155</v>
      </c>
      <c r="T16" s="160" t="s">
        <v>149</v>
      </c>
      <c r="U16" s="160">
        <v>0</v>
      </c>
      <c r="V16" s="160">
        <f t="shared" si="6"/>
        <v>0</v>
      </c>
      <c r="W16" s="160"/>
      <c r="X16" s="160" t="s">
        <v>209</v>
      </c>
      <c r="Y16" s="160" t="s">
        <v>151</v>
      </c>
      <c r="Z16" s="150"/>
      <c r="AA16" s="150"/>
      <c r="AB16" s="150"/>
      <c r="AC16" s="150"/>
      <c r="AD16" s="150"/>
      <c r="AE16" s="150"/>
      <c r="AF16" s="150"/>
      <c r="AG16" s="150" t="s">
        <v>210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79">
        <v>9</v>
      </c>
      <c r="B17" s="180" t="s">
        <v>1563</v>
      </c>
      <c r="C17" s="187" t="s">
        <v>1564</v>
      </c>
      <c r="D17" s="181" t="s">
        <v>239</v>
      </c>
      <c r="E17" s="182">
        <v>1</v>
      </c>
      <c r="F17" s="183"/>
      <c r="G17" s="184">
        <f t="shared" si="0"/>
        <v>0</v>
      </c>
      <c r="H17" s="161"/>
      <c r="I17" s="160">
        <f t="shared" si="1"/>
        <v>0</v>
      </c>
      <c r="J17" s="161"/>
      <c r="K17" s="160">
        <f t="shared" si="2"/>
        <v>0</v>
      </c>
      <c r="L17" s="160">
        <v>21</v>
      </c>
      <c r="M17" s="160">
        <f t="shared" si="3"/>
        <v>0</v>
      </c>
      <c r="N17" s="159">
        <v>0</v>
      </c>
      <c r="O17" s="159">
        <f t="shared" si="4"/>
        <v>0</v>
      </c>
      <c r="P17" s="159">
        <v>0</v>
      </c>
      <c r="Q17" s="159">
        <f t="shared" si="5"/>
        <v>0</v>
      </c>
      <c r="R17" s="160"/>
      <c r="S17" s="160" t="s">
        <v>155</v>
      </c>
      <c r="T17" s="160" t="s">
        <v>149</v>
      </c>
      <c r="U17" s="160">
        <v>0</v>
      </c>
      <c r="V17" s="160">
        <f t="shared" si="6"/>
        <v>0</v>
      </c>
      <c r="W17" s="160"/>
      <c r="X17" s="160" t="s">
        <v>209</v>
      </c>
      <c r="Y17" s="160" t="s">
        <v>151</v>
      </c>
      <c r="Z17" s="150"/>
      <c r="AA17" s="150"/>
      <c r="AB17" s="150"/>
      <c r="AC17" s="150"/>
      <c r="AD17" s="150"/>
      <c r="AE17" s="150"/>
      <c r="AF17" s="150"/>
      <c r="AG17" s="150" t="s">
        <v>210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79">
        <v>10</v>
      </c>
      <c r="B18" s="180" t="s">
        <v>1565</v>
      </c>
      <c r="C18" s="187" t="s">
        <v>1566</v>
      </c>
      <c r="D18" s="181" t="s">
        <v>239</v>
      </c>
      <c r="E18" s="182">
        <v>8</v>
      </c>
      <c r="F18" s="183"/>
      <c r="G18" s="184">
        <f t="shared" si="0"/>
        <v>0</v>
      </c>
      <c r="H18" s="161"/>
      <c r="I18" s="160">
        <f t="shared" si="1"/>
        <v>0</v>
      </c>
      <c r="J18" s="161"/>
      <c r="K18" s="160">
        <f t="shared" si="2"/>
        <v>0</v>
      </c>
      <c r="L18" s="160">
        <v>21</v>
      </c>
      <c r="M18" s="160">
        <f t="shared" si="3"/>
        <v>0</v>
      </c>
      <c r="N18" s="159">
        <v>0</v>
      </c>
      <c r="O18" s="159">
        <f t="shared" si="4"/>
        <v>0</v>
      </c>
      <c r="P18" s="159">
        <v>0</v>
      </c>
      <c r="Q18" s="159">
        <f t="shared" si="5"/>
        <v>0</v>
      </c>
      <c r="R18" s="160"/>
      <c r="S18" s="160" t="s">
        <v>155</v>
      </c>
      <c r="T18" s="160" t="s">
        <v>149</v>
      </c>
      <c r="U18" s="160">
        <v>0</v>
      </c>
      <c r="V18" s="160">
        <f t="shared" si="6"/>
        <v>0</v>
      </c>
      <c r="W18" s="160"/>
      <c r="X18" s="160" t="s">
        <v>209</v>
      </c>
      <c r="Y18" s="160" t="s">
        <v>151</v>
      </c>
      <c r="Z18" s="150"/>
      <c r="AA18" s="150"/>
      <c r="AB18" s="150"/>
      <c r="AC18" s="150"/>
      <c r="AD18" s="150"/>
      <c r="AE18" s="150"/>
      <c r="AF18" s="150"/>
      <c r="AG18" s="150" t="s">
        <v>210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9">
        <v>11</v>
      </c>
      <c r="B19" s="180" t="s">
        <v>1567</v>
      </c>
      <c r="C19" s="187" t="s">
        <v>1568</v>
      </c>
      <c r="D19" s="181" t="s">
        <v>239</v>
      </c>
      <c r="E19" s="182">
        <v>2</v>
      </c>
      <c r="F19" s="183"/>
      <c r="G19" s="184">
        <f t="shared" si="0"/>
        <v>0</v>
      </c>
      <c r="H19" s="161"/>
      <c r="I19" s="160">
        <f t="shared" si="1"/>
        <v>0</v>
      </c>
      <c r="J19" s="161"/>
      <c r="K19" s="160">
        <f t="shared" si="2"/>
        <v>0</v>
      </c>
      <c r="L19" s="160">
        <v>21</v>
      </c>
      <c r="M19" s="160">
        <f t="shared" si="3"/>
        <v>0</v>
      </c>
      <c r="N19" s="159">
        <v>0</v>
      </c>
      <c r="O19" s="159">
        <f t="shared" si="4"/>
        <v>0</v>
      </c>
      <c r="P19" s="159">
        <v>0</v>
      </c>
      <c r="Q19" s="159">
        <f t="shared" si="5"/>
        <v>0</v>
      </c>
      <c r="R19" s="160"/>
      <c r="S19" s="160" t="s">
        <v>155</v>
      </c>
      <c r="T19" s="160" t="s">
        <v>149</v>
      </c>
      <c r="U19" s="160">
        <v>0</v>
      </c>
      <c r="V19" s="160">
        <f t="shared" si="6"/>
        <v>0</v>
      </c>
      <c r="W19" s="160"/>
      <c r="X19" s="160" t="s">
        <v>209</v>
      </c>
      <c r="Y19" s="160" t="s">
        <v>151</v>
      </c>
      <c r="Z19" s="150"/>
      <c r="AA19" s="150"/>
      <c r="AB19" s="150"/>
      <c r="AC19" s="150"/>
      <c r="AD19" s="150"/>
      <c r="AE19" s="150"/>
      <c r="AF19" s="150"/>
      <c r="AG19" s="150" t="s">
        <v>210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79">
        <v>12</v>
      </c>
      <c r="B20" s="180" t="s">
        <v>1569</v>
      </c>
      <c r="C20" s="187" t="s">
        <v>1570</v>
      </c>
      <c r="D20" s="181" t="s">
        <v>239</v>
      </c>
      <c r="E20" s="182">
        <v>1</v>
      </c>
      <c r="F20" s="183"/>
      <c r="G20" s="184">
        <f t="shared" si="0"/>
        <v>0</v>
      </c>
      <c r="H20" s="161"/>
      <c r="I20" s="160">
        <f t="shared" si="1"/>
        <v>0</v>
      </c>
      <c r="J20" s="161"/>
      <c r="K20" s="160">
        <f t="shared" si="2"/>
        <v>0</v>
      </c>
      <c r="L20" s="160">
        <v>21</v>
      </c>
      <c r="M20" s="160">
        <f t="shared" si="3"/>
        <v>0</v>
      </c>
      <c r="N20" s="159">
        <v>0</v>
      </c>
      <c r="O20" s="159">
        <f t="shared" si="4"/>
        <v>0</v>
      </c>
      <c r="P20" s="159">
        <v>0</v>
      </c>
      <c r="Q20" s="159">
        <f t="shared" si="5"/>
        <v>0</v>
      </c>
      <c r="R20" s="160"/>
      <c r="S20" s="160" t="s">
        <v>155</v>
      </c>
      <c r="T20" s="160" t="s">
        <v>149</v>
      </c>
      <c r="U20" s="160">
        <v>0</v>
      </c>
      <c r="V20" s="160">
        <f t="shared" si="6"/>
        <v>0</v>
      </c>
      <c r="W20" s="160"/>
      <c r="X20" s="160" t="s">
        <v>209</v>
      </c>
      <c r="Y20" s="160" t="s">
        <v>151</v>
      </c>
      <c r="Z20" s="150"/>
      <c r="AA20" s="150"/>
      <c r="AB20" s="150"/>
      <c r="AC20" s="150"/>
      <c r="AD20" s="150"/>
      <c r="AE20" s="150"/>
      <c r="AF20" s="150"/>
      <c r="AG20" s="150" t="s">
        <v>210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9">
        <v>13</v>
      </c>
      <c r="B21" s="180" t="s">
        <v>1571</v>
      </c>
      <c r="C21" s="187" t="s">
        <v>1572</v>
      </c>
      <c r="D21" s="181" t="s">
        <v>239</v>
      </c>
      <c r="E21" s="182">
        <v>1</v>
      </c>
      <c r="F21" s="183"/>
      <c r="G21" s="184">
        <f t="shared" si="0"/>
        <v>0</v>
      </c>
      <c r="H21" s="161"/>
      <c r="I21" s="160">
        <f t="shared" si="1"/>
        <v>0</v>
      </c>
      <c r="J21" s="161"/>
      <c r="K21" s="160">
        <f t="shared" si="2"/>
        <v>0</v>
      </c>
      <c r="L21" s="160">
        <v>21</v>
      </c>
      <c r="M21" s="160">
        <f t="shared" si="3"/>
        <v>0</v>
      </c>
      <c r="N21" s="159">
        <v>0</v>
      </c>
      <c r="O21" s="159">
        <f t="shared" si="4"/>
        <v>0</v>
      </c>
      <c r="P21" s="159">
        <v>0</v>
      </c>
      <c r="Q21" s="159">
        <f t="shared" si="5"/>
        <v>0</v>
      </c>
      <c r="R21" s="160"/>
      <c r="S21" s="160" t="s">
        <v>155</v>
      </c>
      <c r="T21" s="160" t="s">
        <v>149</v>
      </c>
      <c r="U21" s="160">
        <v>0</v>
      </c>
      <c r="V21" s="160">
        <f t="shared" si="6"/>
        <v>0</v>
      </c>
      <c r="W21" s="160"/>
      <c r="X21" s="160" t="s">
        <v>209</v>
      </c>
      <c r="Y21" s="160" t="s">
        <v>151</v>
      </c>
      <c r="Z21" s="150"/>
      <c r="AA21" s="150"/>
      <c r="AB21" s="150"/>
      <c r="AC21" s="150"/>
      <c r="AD21" s="150"/>
      <c r="AE21" s="150"/>
      <c r="AF21" s="150"/>
      <c r="AG21" s="150" t="s">
        <v>210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79">
        <v>14</v>
      </c>
      <c r="B22" s="180" t="s">
        <v>1573</v>
      </c>
      <c r="C22" s="187" t="s">
        <v>1574</v>
      </c>
      <c r="D22" s="181" t="s">
        <v>239</v>
      </c>
      <c r="E22" s="182">
        <v>1</v>
      </c>
      <c r="F22" s="183"/>
      <c r="G22" s="184">
        <f t="shared" si="0"/>
        <v>0</v>
      </c>
      <c r="H22" s="161"/>
      <c r="I22" s="160">
        <f t="shared" si="1"/>
        <v>0</v>
      </c>
      <c r="J22" s="161"/>
      <c r="K22" s="160">
        <f t="shared" si="2"/>
        <v>0</v>
      </c>
      <c r="L22" s="160">
        <v>21</v>
      </c>
      <c r="M22" s="160">
        <f t="shared" si="3"/>
        <v>0</v>
      </c>
      <c r="N22" s="159">
        <v>0</v>
      </c>
      <c r="O22" s="159">
        <f t="shared" si="4"/>
        <v>0</v>
      </c>
      <c r="P22" s="159">
        <v>0</v>
      </c>
      <c r="Q22" s="159">
        <f t="shared" si="5"/>
        <v>0</v>
      </c>
      <c r="R22" s="160"/>
      <c r="S22" s="160" t="s">
        <v>155</v>
      </c>
      <c r="T22" s="160" t="s">
        <v>149</v>
      </c>
      <c r="U22" s="160">
        <v>0</v>
      </c>
      <c r="V22" s="160">
        <f t="shared" si="6"/>
        <v>0</v>
      </c>
      <c r="W22" s="160"/>
      <c r="X22" s="160" t="s">
        <v>209</v>
      </c>
      <c r="Y22" s="160" t="s">
        <v>151</v>
      </c>
      <c r="Z22" s="150"/>
      <c r="AA22" s="150"/>
      <c r="AB22" s="150"/>
      <c r="AC22" s="150"/>
      <c r="AD22" s="150"/>
      <c r="AE22" s="150"/>
      <c r="AF22" s="150"/>
      <c r="AG22" s="150" t="s">
        <v>210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9">
        <v>15</v>
      </c>
      <c r="B23" s="180" t="s">
        <v>1575</v>
      </c>
      <c r="C23" s="187" t="s">
        <v>1576</v>
      </c>
      <c r="D23" s="181" t="s">
        <v>239</v>
      </c>
      <c r="E23" s="182">
        <v>1</v>
      </c>
      <c r="F23" s="183"/>
      <c r="G23" s="184">
        <f t="shared" si="0"/>
        <v>0</v>
      </c>
      <c r="H23" s="161"/>
      <c r="I23" s="160">
        <f t="shared" si="1"/>
        <v>0</v>
      </c>
      <c r="J23" s="161"/>
      <c r="K23" s="160">
        <f t="shared" si="2"/>
        <v>0</v>
      </c>
      <c r="L23" s="160">
        <v>21</v>
      </c>
      <c r="M23" s="160">
        <f t="shared" si="3"/>
        <v>0</v>
      </c>
      <c r="N23" s="159">
        <v>0</v>
      </c>
      <c r="O23" s="159">
        <f t="shared" si="4"/>
        <v>0</v>
      </c>
      <c r="P23" s="159">
        <v>0</v>
      </c>
      <c r="Q23" s="159">
        <f t="shared" si="5"/>
        <v>0</v>
      </c>
      <c r="R23" s="160"/>
      <c r="S23" s="160" t="s">
        <v>155</v>
      </c>
      <c r="T23" s="160" t="s">
        <v>149</v>
      </c>
      <c r="U23" s="160">
        <v>0</v>
      </c>
      <c r="V23" s="160">
        <f t="shared" si="6"/>
        <v>0</v>
      </c>
      <c r="W23" s="160"/>
      <c r="X23" s="160" t="s">
        <v>209</v>
      </c>
      <c r="Y23" s="160" t="s">
        <v>151</v>
      </c>
      <c r="Z23" s="150"/>
      <c r="AA23" s="150"/>
      <c r="AB23" s="150"/>
      <c r="AC23" s="150"/>
      <c r="AD23" s="150"/>
      <c r="AE23" s="150"/>
      <c r="AF23" s="150"/>
      <c r="AG23" s="150" t="s">
        <v>210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2.5" outlineLevel="1" x14ac:dyDescent="0.2">
      <c r="A24" s="179">
        <v>16</v>
      </c>
      <c r="B24" s="180" t="s">
        <v>1577</v>
      </c>
      <c r="C24" s="187" t="s">
        <v>1578</v>
      </c>
      <c r="D24" s="181" t="s">
        <v>239</v>
      </c>
      <c r="E24" s="182">
        <v>1</v>
      </c>
      <c r="F24" s="183"/>
      <c r="G24" s="184">
        <f t="shared" si="0"/>
        <v>0</v>
      </c>
      <c r="H24" s="161"/>
      <c r="I24" s="160">
        <f t="shared" si="1"/>
        <v>0</v>
      </c>
      <c r="J24" s="161"/>
      <c r="K24" s="160">
        <f t="shared" si="2"/>
        <v>0</v>
      </c>
      <c r="L24" s="160">
        <v>21</v>
      </c>
      <c r="M24" s="160">
        <f t="shared" si="3"/>
        <v>0</v>
      </c>
      <c r="N24" s="159">
        <v>0</v>
      </c>
      <c r="O24" s="159">
        <f t="shared" si="4"/>
        <v>0</v>
      </c>
      <c r="P24" s="159">
        <v>0</v>
      </c>
      <c r="Q24" s="159">
        <f t="shared" si="5"/>
        <v>0</v>
      </c>
      <c r="R24" s="160"/>
      <c r="S24" s="160" t="s">
        <v>155</v>
      </c>
      <c r="T24" s="160" t="s">
        <v>149</v>
      </c>
      <c r="U24" s="160">
        <v>0</v>
      </c>
      <c r="V24" s="160">
        <f t="shared" si="6"/>
        <v>0</v>
      </c>
      <c r="W24" s="160"/>
      <c r="X24" s="160" t="s">
        <v>209</v>
      </c>
      <c r="Y24" s="160" t="s">
        <v>151</v>
      </c>
      <c r="Z24" s="150"/>
      <c r="AA24" s="150"/>
      <c r="AB24" s="150"/>
      <c r="AC24" s="150"/>
      <c r="AD24" s="150"/>
      <c r="AE24" s="150"/>
      <c r="AF24" s="150"/>
      <c r="AG24" s="150" t="s">
        <v>210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2.5" outlineLevel="1" x14ac:dyDescent="0.2">
      <c r="A25" s="179">
        <v>17</v>
      </c>
      <c r="B25" s="180" t="s">
        <v>1579</v>
      </c>
      <c r="C25" s="187" t="s">
        <v>1580</v>
      </c>
      <c r="D25" s="181" t="s">
        <v>239</v>
      </c>
      <c r="E25" s="182">
        <v>1</v>
      </c>
      <c r="F25" s="183"/>
      <c r="G25" s="184">
        <f t="shared" si="0"/>
        <v>0</v>
      </c>
      <c r="H25" s="161"/>
      <c r="I25" s="160">
        <f t="shared" si="1"/>
        <v>0</v>
      </c>
      <c r="J25" s="161"/>
      <c r="K25" s="160">
        <f t="shared" si="2"/>
        <v>0</v>
      </c>
      <c r="L25" s="160">
        <v>21</v>
      </c>
      <c r="M25" s="160">
        <f t="shared" si="3"/>
        <v>0</v>
      </c>
      <c r="N25" s="159">
        <v>0</v>
      </c>
      <c r="O25" s="159">
        <f t="shared" si="4"/>
        <v>0</v>
      </c>
      <c r="P25" s="159">
        <v>0</v>
      </c>
      <c r="Q25" s="159">
        <f t="shared" si="5"/>
        <v>0</v>
      </c>
      <c r="R25" s="160"/>
      <c r="S25" s="160" t="s">
        <v>155</v>
      </c>
      <c r="T25" s="160" t="s">
        <v>149</v>
      </c>
      <c r="U25" s="160">
        <v>0</v>
      </c>
      <c r="V25" s="160">
        <f t="shared" si="6"/>
        <v>0</v>
      </c>
      <c r="W25" s="160"/>
      <c r="X25" s="160" t="s">
        <v>209</v>
      </c>
      <c r="Y25" s="160" t="s">
        <v>151</v>
      </c>
      <c r="Z25" s="150"/>
      <c r="AA25" s="150"/>
      <c r="AB25" s="150"/>
      <c r="AC25" s="150"/>
      <c r="AD25" s="150"/>
      <c r="AE25" s="150"/>
      <c r="AF25" s="150"/>
      <c r="AG25" s="150" t="s">
        <v>210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2.5" outlineLevel="1" x14ac:dyDescent="0.2">
      <c r="A26" s="179">
        <v>18</v>
      </c>
      <c r="B26" s="180" t="s">
        <v>1581</v>
      </c>
      <c r="C26" s="187" t="s">
        <v>1582</v>
      </c>
      <c r="D26" s="181" t="s">
        <v>239</v>
      </c>
      <c r="E26" s="182">
        <v>12</v>
      </c>
      <c r="F26" s="183"/>
      <c r="G26" s="184">
        <f t="shared" si="0"/>
        <v>0</v>
      </c>
      <c r="H26" s="161"/>
      <c r="I26" s="160">
        <f t="shared" si="1"/>
        <v>0</v>
      </c>
      <c r="J26" s="161"/>
      <c r="K26" s="160">
        <f t="shared" si="2"/>
        <v>0</v>
      </c>
      <c r="L26" s="160">
        <v>21</v>
      </c>
      <c r="M26" s="160">
        <f t="shared" si="3"/>
        <v>0</v>
      </c>
      <c r="N26" s="159">
        <v>0</v>
      </c>
      <c r="O26" s="159">
        <f t="shared" si="4"/>
        <v>0</v>
      </c>
      <c r="P26" s="159">
        <v>0</v>
      </c>
      <c r="Q26" s="159">
        <f t="shared" si="5"/>
        <v>0</v>
      </c>
      <c r="R26" s="160"/>
      <c r="S26" s="160" t="s">
        <v>155</v>
      </c>
      <c r="T26" s="160" t="s">
        <v>149</v>
      </c>
      <c r="U26" s="160">
        <v>0</v>
      </c>
      <c r="V26" s="160">
        <f t="shared" si="6"/>
        <v>0</v>
      </c>
      <c r="W26" s="160"/>
      <c r="X26" s="160" t="s">
        <v>209</v>
      </c>
      <c r="Y26" s="160" t="s">
        <v>151</v>
      </c>
      <c r="Z26" s="150"/>
      <c r="AA26" s="150"/>
      <c r="AB26" s="150"/>
      <c r="AC26" s="150"/>
      <c r="AD26" s="150"/>
      <c r="AE26" s="150"/>
      <c r="AF26" s="150"/>
      <c r="AG26" s="150" t="s">
        <v>210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79">
        <v>19</v>
      </c>
      <c r="B27" s="180" t="s">
        <v>1583</v>
      </c>
      <c r="C27" s="187" t="s">
        <v>1584</v>
      </c>
      <c r="D27" s="181" t="s">
        <v>239</v>
      </c>
      <c r="E27" s="182">
        <v>1</v>
      </c>
      <c r="F27" s="183"/>
      <c r="G27" s="184">
        <f t="shared" si="0"/>
        <v>0</v>
      </c>
      <c r="H27" s="161"/>
      <c r="I27" s="160">
        <f t="shared" si="1"/>
        <v>0</v>
      </c>
      <c r="J27" s="161"/>
      <c r="K27" s="160">
        <f t="shared" si="2"/>
        <v>0</v>
      </c>
      <c r="L27" s="160">
        <v>21</v>
      </c>
      <c r="M27" s="160">
        <f t="shared" si="3"/>
        <v>0</v>
      </c>
      <c r="N27" s="159">
        <v>0</v>
      </c>
      <c r="O27" s="159">
        <f t="shared" si="4"/>
        <v>0</v>
      </c>
      <c r="P27" s="159">
        <v>0</v>
      </c>
      <c r="Q27" s="159">
        <f t="shared" si="5"/>
        <v>0</v>
      </c>
      <c r="R27" s="160"/>
      <c r="S27" s="160" t="s">
        <v>155</v>
      </c>
      <c r="T27" s="160" t="s">
        <v>149</v>
      </c>
      <c r="U27" s="160">
        <v>0</v>
      </c>
      <c r="V27" s="160">
        <f t="shared" si="6"/>
        <v>0</v>
      </c>
      <c r="W27" s="160"/>
      <c r="X27" s="160" t="s">
        <v>209</v>
      </c>
      <c r="Y27" s="160" t="s">
        <v>151</v>
      </c>
      <c r="Z27" s="150"/>
      <c r="AA27" s="150"/>
      <c r="AB27" s="150"/>
      <c r="AC27" s="150"/>
      <c r="AD27" s="150"/>
      <c r="AE27" s="150"/>
      <c r="AF27" s="150"/>
      <c r="AG27" s="150" t="s">
        <v>210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79">
        <v>20</v>
      </c>
      <c r="B28" s="180" t="s">
        <v>1585</v>
      </c>
      <c r="C28" s="187" t="s">
        <v>1586</v>
      </c>
      <c r="D28" s="181" t="s">
        <v>239</v>
      </c>
      <c r="E28" s="182">
        <v>11</v>
      </c>
      <c r="F28" s="183"/>
      <c r="G28" s="184">
        <f t="shared" si="0"/>
        <v>0</v>
      </c>
      <c r="H28" s="161"/>
      <c r="I28" s="160">
        <f t="shared" si="1"/>
        <v>0</v>
      </c>
      <c r="J28" s="161"/>
      <c r="K28" s="160">
        <f t="shared" si="2"/>
        <v>0</v>
      </c>
      <c r="L28" s="160">
        <v>21</v>
      </c>
      <c r="M28" s="160">
        <f t="shared" si="3"/>
        <v>0</v>
      </c>
      <c r="N28" s="159">
        <v>0</v>
      </c>
      <c r="O28" s="159">
        <f t="shared" si="4"/>
        <v>0</v>
      </c>
      <c r="P28" s="159">
        <v>0</v>
      </c>
      <c r="Q28" s="159">
        <f t="shared" si="5"/>
        <v>0</v>
      </c>
      <c r="R28" s="160"/>
      <c r="S28" s="160" t="s">
        <v>155</v>
      </c>
      <c r="T28" s="160" t="s">
        <v>149</v>
      </c>
      <c r="U28" s="160">
        <v>0</v>
      </c>
      <c r="V28" s="160">
        <f t="shared" si="6"/>
        <v>0</v>
      </c>
      <c r="W28" s="160"/>
      <c r="X28" s="160" t="s">
        <v>230</v>
      </c>
      <c r="Y28" s="160" t="s">
        <v>151</v>
      </c>
      <c r="Z28" s="150"/>
      <c r="AA28" s="150"/>
      <c r="AB28" s="150"/>
      <c r="AC28" s="150"/>
      <c r="AD28" s="150"/>
      <c r="AE28" s="150"/>
      <c r="AF28" s="150"/>
      <c r="AG28" s="150" t="s">
        <v>425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22.5" outlineLevel="1" x14ac:dyDescent="0.2">
      <c r="A29" s="179">
        <v>21</v>
      </c>
      <c r="B29" s="180" t="s">
        <v>1587</v>
      </c>
      <c r="C29" s="187" t="s">
        <v>1588</v>
      </c>
      <c r="D29" s="181" t="s">
        <v>239</v>
      </c>
      <c r="E29" s="182">
        <v>1</v>
      </c>
      <c r="F29" s="183"/>
      <c r="G29" s="184">
        <f t="shared" si="0"/>
        <v>0</v>
      </c>
      <c r="H29" s="161"/>
      <c r="I29" s="160">
        <f t="shared" si="1"/>
        <v>0</v>
      </c>
      <c r="J29" s="161"/>
      <c r="K29" s="160">
        <f t="shared" si="2"/>
        <v>0</v>
      </c>
      <c r="L29" s="160">
        <v>21</v>
      </c>
      <c r="M29" s="160">
        <f t="shared" si="3"/>
        <v>0</v>
      </c>
      <c r="N29" s="159">
        <v>0</v>
      </c>
      <c r="O29" s="159">
        <f t="shared" si="4"/>
        <v>0</v>
      </c>
      <c r="P29" s="159">
        <v>0</v>
      </c>
      <c r="Q29" s="159">
        <f t="shared" si="5"/>
        <v>0</v>
      </c>
      <c r="R29" s="160"/>
      <c r="S29" s="160" t="s">
        <v>155</v>
      </c>
      <c r="T29" s="160" t="s">
        <v>149</v>
      </c>
      <c r="U29" s="160">
        <v>0</v>
      </c>
      <c r="V29" s="160">
        <f t="shared" si="6"/>
        <v>0</v>
      </c>
      <c r="W29" s="160"/>
      <c r="X29" s="160" t="s">
        <v>209</v>
      </c>
      <c r="Y29" s="160" t="s">
        <v>151</v>
      </c>
      <c r="Z29" s="150"/>
      <c r="AA29" s="150"/>
      <c r="AB29" s="150"/>
      <c r="AC29" s="150"/>
      <c r="AD29" s="150"/>
      <c r="AE29" s="150"/>
      <c r="AF29" s="150"/>
      <c r="AG29" s="150" t="s">
        <v>210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ht="22.5" outlineLevel="1" x14ac:dyDescent="0.2">
      <c r="A30" s="179">
        <v>22</v>
      </c>
      <c r="B30" s="180" t="s">
        <v>1589</v>
      </c>
      <c r="C30" s="187" t="s">
        <v>1590</v>
      </c>
      <c r="D30" s="181" t="s">
        <v>239</v>
      </c>
      <c r="E30" s="182">
        <v>1</v>
      </c>
      <c r="F30" s="183"/>
      <c r="G30" s="184">
        <f t="shared" si="0"/>
        <v>0</v>
      </c>
      <c r="H30" s="161"/>
      <c r="I30" s="160">
        <f t="shared" si="1"/>
        <v>0</v>
      </c>
      <c r="J30" s="161"/>
      <c r="K30" s="160">
        <f t="shared" si="2"/>
        <v>0</v>
      </c>
      <c r="L30" s="160">
        <v>21</v>
      </c>
      <c r="M30" s="160">
        <f t="shared" si="3"/>
        <v>0</v>
      </c>
      <c r="N30" s="159">
        <v>0</v>
      </c>
      <c r="O30" s="159">
        <f t="shared" si="4"/>
        <v>0</v>
      </c>
      <c r="P30" s="159">
        <v>0</v>
      </c>
      <c r="Q30" s="159">
        <f t="shared" si="5"/>
        <v>0</v>
      </c>
      <c r="R30" s="160"/>
      <c r="S30" s="160" t="s">
        <v>155</v>
      </c>
      <c r="T30" s="160" t="s">
        <v>149</v>
      </c>
      <c r="U30" s="160">
        <v>0</v>
      </c>
      <c r="V30" s="160">
        <f t="shared" si="6"/>
        <v>0</v>
      </c>
      <c r="W30" s="160"/>
      <c r="X30" s="160" t="s">
        <v>209</v>
      </c>
      <c r="Y30" s="160" t="s">
        <v>151</v>
      </c>
      <c r="Z30" s="150"/>
      <c r="AA30" s="150"/>
      <c r="AB30" s="150"/>
      <c r="AC30" s="150"/>
      <c r="AD30" s="150"/>
      <c r="AE30" s="150"/>
      <c r="AF30" s="150"/>
      <c r="AG30" s="150" t="s">
        <v>210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ht="22.5" outlineLevel="1" x14ac:dyDescent="0.2">
      <c r="A31" s="179">
        <v>23</v>
      </c>
      <c r="B31" s="180" t="s">
        <v>1591</v>
      </c>
      <c r="C31" s="187" t="s">
        <v>1592</v>
      </c>
      <c r="D31" s="181" t="s">
        <v>239</v>
      </c>
      <c r="E31" s="182">
        <v>13</v>
      </c>
      <c r="F31" s="183"/>
      <c r="G31" s="184">
        <f t="shared" si="0"/>
        <v>0</v>
      </c>
      <c r="H31" s="161"/>
      <c r="I31" s="160">
        <f t="shared" si="1"/>
        <v>0</v>
      </c>
      <c r="J31" s="161"/>
      <c r="K31" s="160">
        <f t="shared" si="2"/>
        <v>0</v>
      </c>
      <c r="L31" s="160">
        <v>21</v>
      </c>
      <c r="M31" s="160">
        <f t="shared" si="3"/>
        <v>0</v>
      </c>
      <c r="N31" s="159">
        <v>0</v>
      </c>
      <c r="O31" s="159">
        <f t="shared" si="4"/>
        <v>0</v>
      </c>
      <c r="P31" s="159">
        <v>0</v>
      </c>
      <c r="Q31" s="159">
        <f t="shared" si="5"/>
        <v>0</v>
      </c>
      <c r="R31" s="160"/>
      <c r="S31" s="160" t="s">
        <v>155</v>
      </c>
      <c r="T31" s="160" t="s">
        <v>149</v>
      </c>
      <c r="U31" s="160">
        <v>0</v>
      </c>
      <c r="V31" s="160">
        <f t="shared" si="6"/>
        <v>0</v>
      </c>
      <c r="W31" s="160"/>
      <c r="X31" s="160" t="s">
        <v>209</v>
      </c>
      <c r="Y31" s="160" t="s">
        <v>151</v>
      </c>
      <c r="Z31" s="150"/>
      <c r="AA31" s="150"/>
      <c r="AB31" s="150"/>
      <c r="AC31" s="150"/>
      <c r="AD31" s="150"/>
      <c r="AE31" s="150"/>
      <c r="AF31" s="150"/>
      <c r="AG31" s="150" t="s">
        <v>210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ht="22.5" outlineLevel="1" x14ac:dyDescent="0.2">
      <c r="A32" s="179">
        <v>24</v>
      </c>
      <c r="B32" s="180" t="s">
        <v>1593</v>
      </c>
      <c r="C32" s="187" t="s">
        <v>1594</v>
      </c>
      <c r="D32" s="181" t="s">
        <v>239</v>
      </c>
      <c r="E32" s="182">
        <v>6</v>
      </c>
      <c r="F32" s="183"/>
      <c r="G32" s="184">
        <f t="shared" si="0"/>
        <v>0</v>
      </c>
      <c r="H32" s="161"/>
      <c r="I32" s="160">
        <f t="shared" si="1"/>
        <v>0</v>
      </c>
      <c r="J32" s="161"/>
      <c r="K32" s="160">
        <f t="shared" si="2"/>
        <v>0</v>
      </c>
      <c r="L32" s="160">
        <v>21</v>
      </c>
      <c r="M32" s="160">
        <f t="shared" si="3"/>
        <v>0</v>
      </c>
      <c r="N32" s="159">
        <v>0</v>
      </c>
      <c r="O32" s="159">
        <f t="shared" si="4"/>
        <v>0</v>
      </c>
      <c r="P32" s="159">
        <v>0</v>
      </c>
      <c r="Q32" s="159">
        <f t="shared" si="5"/>
        <v>0</v>
      </c>
      <c r="R32" s="160"/>
      <c r="S32" s="160" t="s">
        <v>155</v>
      </c>
      <c r="T32" s="160" t="s">
        <v>149</v>
      </c>
      <c r="U32" s="160">
        <v>0</v>
      </c>
      <c r="V32" s="160">
        <f t="shared" si="6"/>
        <v>0</v>
      </c>
      <c r="W32" s="160"/>
      <c r="X32" s="160" t="s">
        <v>209</v>
      </c>
      <c r="Y32" s="160" t="s">
        <v>151</v>
      </c>
      <c r="Z32" s="150"/>
      <c r="AA32" s="150"/>
      <c r="AB32" s="150"/>
      <c r="AC32" s="150"/>
      <c r="AD32" s="150"/>
      <c r="AE32" s="150"/>
      <c r="AF32" s="150"/>
      <c r="AG32" s="150" t="s">
        <v>210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ht="22.5" outlineLevel="1" x14ac:dyDescent="0.2">
      <c r="A33" s="179">
        <v>25</v>
      </c>
      <c r="B33" s="180" t="s">
        <v>1595</v>
      </c>
      <c r="C33" s="187" t="s">
        <v>1596</v>
      </c>
      <c r="D33" s="181" t="s">
        <v>239</v>
      </c>
      <c r="E33" s="182">
        <v>5</v>
      </c>
      <c r="F33" s="183"/>
      <c r="G33" s="184">
        <f t="shared" si="0"/>
        <v>0</v>
      </c>
      <c r="H33" s="161"/>
      <c r="I33" s="160">
        <f t="shared" si="1"/>
        <v>0</v>
      </c>
      <c r="J33" s="161"/>
      <c r="K33" s="160">
        <f t="shared" si="2"/>
        <v>0</v>
      </c>
      <c r="L33" s="160">
        <v>21</v>
      </c>
      <c r="M33" s="160">
        <f t="shared" si="3"/>
        <v>0</v>
      </c>
      <c r="N33" s="159">
        <v>0</v>
      </c>
      <c r="O33" s="159">
        <f t="shared" si="4"/>
        <v>0</v>
      </c>
      <c r="P33" s="159">
        <v>0</v>
      </c>
      <c r="Q33" s="159">
        <f t="shared" si="5"/>
        <v>0</v>
      </c>
      <c r="R33" s="160"/>
      <c r="S33" s="160" t="s">
        <v>155</v>
      </c>
      <c r="T33" s="160" t="s">
        <v>149</v>
      </c>
      <c r="U33" s="160">
        <v>0</v>
      </c>
      <c r="V33" s="160">
        <f t="shared" si="6"/>
        <v>0</v>
      </c>
      <c r="W33" s="160"/>
      <c r="X33" s="160" t="s">
        <v>209</v>
      </c>
      <c r="Y33" s="160" t="s">
        <v>151</v>
      </c>
      <c r="Z33" s="150"/>
      <c r="AA33" s="150"/>
      <c r="AB33" s="150"/>
      <c r="AC33" s="150"/>
      <c r="AD33" s="150"/>
      <c r="AE33" s="150"/>
      <c r="AF33" s="150"/>
      <c r="AG33" s="150" t="s">
        <v>210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9">
        <v>26</v>
      </c>
      <c r="B34" s="180" t="s">
        <v>1597</v>
      </c>
      <c r="C34" s="187" t="s">
        <v>1598</v>
      </c>
      <c r="D34" s="181" t="s">
        <v>239</v>
      </c>
      <c r="E34" s="182">
        <v>1</v>
      </c>
      <c r="F34" s="183"/>
      <c r="G34" s="184">
        <f t="shared" si="0"/>
        <v>0</v>
      </c>
      <c r="H34" s="161"/>
      <c r="I34" s="160">
        <f t="shared" si="1"/>
        <v>0</v>
      </c>
      <c r="J34" s="161"/>
      <c r="K34" s="160">
        <f t="shared" si="2"/>
        <v>0</v>
      </c>
      <c r="L34" s="160">
        <v>21</v>
      </c>
      <c r="M34" s="160">
        <f t="shared" si="3"/>
        <v>0</v>
      </c>
      <c r="N34" s="159">
        <v>0</v>
      </c>
      <c r="O34" s="159">
        <f t="shared" si="4"/>
        <v>0</v>
      </c>
      <c r="P34" s="159">
        <v>0</v>
      </c>
      <c r="Q34" s="159">
        <f t="shared" si="5"/>
        <v>0</v>
      </c>
      <c r="R34" s="160"/>
      <c r="S34" s="160" t="s">
        <v>155</v>
      </c>
      <c r="T34" s="160" t="s">
        <v>149</v>
      </c>
      <c r="U34" s="160">
        <v>0</v>
      </c>
      <c r="V34" s="160">
        <f t="shared" si="6"/>
        <v>0</v>
      </c>
      <c r="W34" s="160"/>
      <c r="X34" s="160" t="s">
        <v>209</v>
      </c>
      <c r="Y34" s="160" t="s">
        <v>151</v>
      </c>
      <c r="Z34" s="150"/>
      <c r="AA34" s="150"/>
      <c r="AB34" s="150"/>
      <c r="AC34" s="150"/>
      <c r="AD34" s="150"/>
      <c r="AE34" s="150"/>
      <c r="AF34" s="150"/>
      <c r="AG34" s="150" t="s">
        <v>210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9">
        <v>27</v>
      </c>
      <c r="B35" s="180" t="s">
        <v>1599</v>
      </c>
      <c r="C35" s="187" t="s">
        <v>1600</v>
      </c>
      <c r="D35" s="181" t="s">
        <v>239</v>
      </c>
      <c r="E35" s="182">
        <v>1</v>
      </c>
      <c r="F35" s="183"/>
      <c r="G35" s="184">
        <f t="shared" si="0"/>
        <v>0</v>
      </c>
      <c r="H35" s="161"/>
      <c r="I35" s="160">
        <f t="shared" si="1"/>
        <v>0</v>
      </c>
      <c r="J35" s="161"/>
      <c r="K35" s="160">
        <f t="shared" si="2"/>
        <v>0</v>
      </c>
      <c r="L35" s="160">
        <v>21</v>
      </c>
      <c r="M35" s="160">
        <f t="shared" si="3"/>
        <v>0</v>
      </c>
      <c r="N35" s="159">
        <v>0</v>
      </c>
      <c r="O35" s="159">
        <f t="shared" si="4"/>
        <v>0</v>
      </c>
      <c r="P35" s="159">
        <v>0</v>
      </c>
      <c r="Q35" s="159">
        <f t="shared" si="5"/>
        <v>0</v>
      </c>
      <c r="R35" s="160"/>
      <c r="S35" s="160" t="s">
        <v>155</v>
      </c>
      <c r="T35" s="160" t="s">
        <v>149</v>
      </c>
      <c r="U35" s="160">
        <v>0</v>
      </c>
      <c r="V35" s="160">
        <f t="shared" si="6"/>
        <v>0</v>
      </c>
      <c r="W35" s="160"/>
      <c r="X35" s="160" t="s">
        <v>209</v>
      </c>
      <c r="Y35" s="160" t="s">
        <v>151</v>
      </c>
      <c r="Z35" s="150"/>
      <c r="AA35" s="150"/>
      <c r="AB35" s="150"/>
      <c r="AC35" s="150"/>
      <c r="AD35" s="150"/>
      <c r="AE35" s="150"/>
      <c r="AF35" s="150"/>
      <c r="AG35" s="150" t="s">
        <v>210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9">
        <v>28</v>
      </c>
      <c r="B36" s="180" t="s">
        <v>1601</v>
      </c>
      <c r="C36" s="187" t="s">
        <v>1602</v>
      </c>
      <c r="D36" s="181" t="s">
        <v>239</v>
      </c>
      <c r="E36" s="182">
        <v>1</v>
      </c>
      <c r="F36" s="183"/>
      <c r="G36" s="184">
        <f t="shared" si="0"/>
        <v>0</v>
      </c>
      <c r="H36" s="161"/>
      <c r="I36" s="160">
        <f t="shared" si="1"/>
        <v>0</v>
      </c>
      <c r="J36" s="161"/>
      <c r="K36" s="160">
        <f t="shared" si="2"/>
        <v>0</v>
      </c>
      <c r="L36" s="160">
        <v>21</v>
      </c>
      <c r="M36" s="160">
        <f t="shared" si="3"/>
        <v>0</v>
      </c>
      <c r="N36" s="159">
        <v>0</v>
      </c>
      <c r="O36" s="159">
        <f t="shared" si="4"/>
        <v>0</v>
      </c>
      <c r="P36" s="159">
        <v>0</v>
      </c>
      <c r="Q36" s="159">
        <f t="shared" si="5"/>
        <v>0</v>
      </c>
      <c r="R36" s="160"/>
      <c r="S36" s="160" t="s">
        <v>155</v>
      </c>
      <c r="T36" s="160" t="s">
        <v>149</v>
      </c>
      <c r="U36" s="160">
        <v>0</v>
      </c>
      <c r="V36" s="160">
        <f t="shared" si="6"/>
        <v>0</v>
      </c>
      <c r="W36" s="160"/>
      <c r="X36" s="160" t="s">
        <v>209</v>
      </c>
      <c r="Y36" s="160" t="s">
        <v>151</v>
      </c>
      <c r="Z36" s="150"/>
      <c r="AA36" s="150"/>
      <c r="AB36" s="150"/>
      <c r="AC36" s="150"/>
      <c r="AD36" s="150"/>
      <c r="AE36" s="150"/>
      <c r="AF36" s="150"/>
      <c r="AG36" s="150" t="s">
        <v>210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2.5" outlineLevel="1" x14ac:dyDescent="0.2">
      <c r="A37" s="179">
        <v>29</v>
      </c>
      <c r="B37" s="180" t="s">
        <v>1603</v>
      </c>
      <c r="C37" s="187" t="s">
        <v>1604</v>
      </c>
      <c r="D37" s="181" t="s">
        <v>239</v>
      </c>
      <c r="E37" s="182">
        <v>1</v>
      </c>
      <c r="F37" s="183"/>
      <c r="G37" s="184">
        <f t="shared" si="0"/>
        <v>0</v>
      </c>
      <c r="H37" s="161"/>
      <c r="I37" s="160">
        <f t="shared" si="1"/>
        <v>0</v>
      </c>
      <c r="J37" s="161"/>
      <c r="K37" s="160">
        <f t="shared" si="2"/>
        <v>0</v>
      </c>
      <c r="L37" s="160">
        <v>21</v>
      </c>
      <c r="M37" s="160">
        <f t="shared" si="3"/>
        <v>0</v>
      </c>
      <c r="N37" s="159">
        <v>0</v>
      </c>
      <c r="O37" s="159">
        <f t="shared" si="4"/>
        <v>0</v>
      </c>
      <c r="P37" s="159">
        <v>0</v>
      </c>
      <c r="Q37" s="159">
        <f t="shared" si="5"/>
        <v>0</v>
      </c>
      <c r="R37" s="160"/>
      <c r="S37" s="160" t="s">
        <v>155</v>
      </c>
      <c r="T37" s="160" t="s">
        <v>149</v>
      </c>
      <c r="U37" s="160">
        <v>0</v>
      </c>
      <c r="V37" s="160">
        <f t="shared" si="6"/>
        <v>0</v>
      </c>
      <c r="W37" s="160"/>
      <c r="X37" s="160" t="s">
        <v>209</v>
      </c>
      <c r="Y37" s="160" t="s">
        <v>151</v>
      </c>
      <c r="Z37" s="150"/>
      <c r="AA37" s="150"/>
      <c r="AB37" s="150"/>
      <c r="AC37" s="150"/>
      <c r="AD37" s="150"/>
      <c r="AE37" s="150"/>
      <c r="AF37" s="150"/>
      <c r="AG37" s="150" t="s">
        <v>210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2.5" outlineLevel="1" x14ac:dyDescent="0.2">
      <c r="A38" s="179">
        <v>30</v>
      </c>
      <c r="B38" s="180" t="s">
        <v>1605</v>
      </c>
      <c r="C38" s="187" t="s">
        <v>1606</v>
      </c>
      <c r="D38" s="181" t="s">
        <v>239</v>
      </c>
      <c r="E38" s="182">
        <v>6</v>
      </c>
      <c r="F38" s="183"/>
      <c r="G38" s="184">
        <f t="shared" si="0"/>
        <v>0</v>
      </c>
      <c r="H38" s="161"/>
      <c r="I38" s="160">
        <f t="shared" si="1"/>
        <v>0</v>
      </c>
      <c r="J38" s="161"/>
      <c r="K38" s="160">
        <f t="shared" si="2"/>
        <v>0</v>
      </c>
      <c r="L38" s="160">
        <v>21</v>
      </c>
      <c r="M38" s="160">
        <f t="shared" si="3"/>
        <v>0</v>
      </c>
      <c r="N38" s="159">
        <v>0</v>
      </c>
      <c r="O38" s="159">
        <f t="shared" si="4"/>
        <v>0</v>
      </c>
      <c r="P38" s="159">
        <v>0</v>
      </c>
      <c r="Q38" s="159">
        <f t="shared" si="5"/>
        <v>0</v>
      </c>
      <c r="R38" s="160"/>
      <c r="S38" s="160" t="s">
        <v>155</v>
      </c>
      <c r="T38" s="160" t="s">
        <v>149</v>
      </c>
      <c r="U38" s="160">
        <v>0</v>
      </c>
      <c r="V38" s="160">
        <f t="shared" si="6"/>
        <v>0</v>
      </c>
      <c r="W38" s="160"/>
      <c r="X38" s="160" t="s">
        <v>209</v>
      </c>
      <c r="Y38" s="160" t="s">
        <v>151</v>
      </c>
      <c r="Z38" s="150"/>
      <c r="AA38" s="150"/>
      <c r="AB38" s="150"/>
      <c r="AC38" s="150"/>
      <c r="AD38" s="150"/>
      <c r="AE38" s="150"/>
      <c r="AF38" s="150"/>
      <c r="AG38" s="150" t="s">
        <v>210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2.5" outlineLevel="1" x14ac:dyDescent="0.2">
      <c r="A39" s="179">
        <v>31</v>
      </c>
      <c r="B39" s="180" t="s">
        <v>1607</v>
      </c>
      <c r="C39" s="187" t="s">
        <v>1608</v>
      </c>
      <c r="D39" s="181" t="s">
        <v>239</v>
      </c>
      <c r="E39" s="182">
        <v>1</v>
      </c>
      <c r="F39" s="183"/>
      <c r="G39" s="184">
        <f t="shared" si="0"/>
        <v>0</v>
      </c>
      <c r="H39" s="161"/>
      <c r="I39" s="160">
        <f t="shared" si="1"/>
        <v>0</v>
      </c>
      <c r="J39" s="161"/>
      <c r="K39" s="160">
        <f t="shared" si="2"/>
        <v>0</v>
      </c>
      <c r="L39" s="160">
        <v>21</v>
      </c>
      <c r="M39" s="160">
        <f t="shared" si="3"/>
        <v>0</v>
      </c>
      <c r="N39" s="159">
        <v>0</v>
      </c>
      <c r="O39" s="159">
        <f t="shared" si="4"/>
        <v>0</v>
      </c>
      <c r="P39" s="159">
        <v>0</v>
      </c>
      <c r="Q39" s="159">
        <f t="shared" si="5"/>
        <v>0</v>
      </c>
      <c r="R39" s="160"/>
      <c r="S39" s="160" t="s">
        <v>155</v>
      </c>
      <c r="T39" s="160" t="s">
        <v>149</v>
      </c>
      <c r="U39" s="160">
        <v>0</v>
      </c>
      <c r="V39" s="160">
        <f t="shared" si="6"/>
        <v>0</v>
      </c>
      <c r="W39" s="160"/>
      <c r="X39" s="160" t="s">
        <v>209</v>
      </c>
      <c r="Y39" s="160" t="s">
        <v>151</v>
      </c>
      <c r="Z39" s="150"/>
      <c r="AA39" s="150"/>
      <c r="AB39" s="150"/>
      <c r="AC39" s="150"/>
      <c r="AD39" s="150"/>
      <c r="AE39" s="150"/>
      <c r="AF39" s="150"/>
      <c r="AG39" s="150" t="s">
        <v>210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ht="22.5" outlineLevel="1" x14ac:dyDescent="0.2">
      <c r="A40" s="179">
        <v>32</v>
      </c>
      <c r="B40" s="180" t="s">
        <v>1609</v>
      </c>
      <c r="C40" s="187" t="s">
        <v>1610</v>
      </c>
      <c r="D40" s="181" t="s">
        <v>239</v>
      </c>
      <c r="E40" s="182">
        <v>2</v>
      </c>
      <c r="F40" s="183"/>
      <c r="G40" s="184">
        <f t="shared" si="0"/>
        <v>0</v>
      </c>
      <c r="H40" s="161"/>
      <c r="I40" s="160">
        <f t="shared" si="1"/>
        <v>0</v>
      </c>
      <c r="J40" s="161"/>
      <c r="K40" s="160">
        <f t="shared" si="2"/>
        <v>0</v>
      </c>
      <c r="L40" s="160">
        <v>21</v>
      </c>
      <c r="M40" s="160">
        <f t="shared" si="3"/>
        <v>0</v>
      </c>
      <c r="N40" s="159">
        <v>0</v>
      </c>
      <c r="O40" s="159">
        <f t="shared" si="4"/>
        <v>0</v>
      </c>
      <c r="P40" s="159">
        <v>0</v>
      </c>
      <c r="Q40" s="159">
        <f t="shared" si="5"/>
        <v>0</v>
      </c>
      <c r="R40" s="160"/>
      <c r="S40" s="160" t="s">
        <v>155</v>
      </c>
      <c r="T40" s="160" t="s">
        <v>149</v>
      </c>
      <c r="U40" s="160">
        <v>0</v>
      </c>
      <c r="V40" s="160">
        <f t="shared" si="6"/>
        <v>0</v>
      </c>
      <c r="W40" s="160"/>
      <c r="X40" s="160" t="s">
        <v>209</v>
      </c>
      <c r="Y40" s="160" t="s">
        <v>151</v>
      </c>
      <c r="Z40" s="150"/>
      <c r="AA40" s="150"/>
      <c r="AB40" s="150"/>
      <c r="AC40" s="150"/>
      <c r="AD40" s="150"/>
      <c r="AE40" s="150"/>
      <c r="AF40" s="150"/>
      <c r="AG40" s="150" t="s">
        <v>210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ht="22.5" outlineLevel="1" x14ac:dyDescent="0.2">
      <c r="A41" s="179">
        <v>33</v>
      </c>
      <c r="B41" s="180" t="s">
        <v>1611</v>
      </c>
      <c r="C41" s="187" t="s">
        <v>1612</v>
      </c>
      <c r="D41" s="181" t="s">
        <v>239</v>
      </c>
      <c r="E41" s="182">
        <v>1</v>
      </c>
      <c r="F41" s="183"/>
      <c r="G41" s="184">
        <f t="shared" ref="G41:G72" si="7">ROUND(E41*F41,2)</f>
        <v>0</v>
      </c>
      <c r="H41" s="161"/>
      <c r="I41" s="160">
        <f t="shared" ref="I41:I72" si="8">ROUND(E41*H41,2)</f>
        <v>0</v>
      </c>
      <c r="J41" s="161"/>
      <c r="K41" s="160">
        <f t="shared" ref="K41:K72" si="9">ROUND(E41*J41,2)</f>
        <v>0</v>
      </c>
      <c r="L41" s="160">
        <v>21</v>
      </c>
      <c r="M41" s="160">
        <f t="shared" ref="M41:M72" si="10">G41*(1+L41/100)</f>
        <v>0</v>
      </c>
      <c r="N41" s="159">
        <v>0</v>
      </c>
      <c r="O41" s="159">
        <f t="shared" ref="O41:O72" si="11">ROUND(E41*N41,2)</f>
        <v>0</v>
      </c>
      <c r="P41" s="159">
        <v>0</v>
      </c>
      <c r="Q41" s="159">
        <f t="shared" ref="Q41:Q72" si="12">ROUND(E41*P41,2)</f>
        <v>0</v>
      </c>
      <c r="R41" s="160"/>
      <c r="S41" s="160" t="s">
        <v>155</v>
      </c>
      <c r="T41" s="160" t="s">
        <v>149</v>
      </c>
      <c r="U41" s="160">
        <v>0</v>
      </c>
      <c r="V41" s="160">
        <f t="shared" ref="V41:V72" si="13">ROUND(E41*U41,2)</f>
        <v>0</v>
      </c>
      <c r="W41" s="160"/>
      <c r="X41" s="160" t="s">
        <v>209</v>
      </c>
      <c r="Y41" s="160" t="s">
        <v>151</v>
      </c>
      <c r="Z41" s="150"/>
      <c r="AA41" s="150"/>
      <c r="AB41" s="150"/>
      <c r="AC41" s="150"/>
      <c r="AD41" s="150"/>
      <c r="AE41" s="150"/>
      <c r="AF41" s="150"/>
      <c r="AG41" s="150" t="s">
        <v>210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">
      <c r="A42" s="179">
        <v>34</v>
      </c>
      <c r="B42" s="180" t="s">
        <v>1613</v>
      </c>
      <c r="C42" s="187" t="s">
        <v>1614</v>
      </c>
      <c r="D42" s="181" t="s">
        <v>239</v>
      </c>
      <c r="E42" s="182">
        <v>17</v>
      </c>
      <c r="F42" s="183"/>
      <c r="G42" s="184">
        <f t="shared" si="7"/>
        <v>0</v>
      </c>
      <c r="H42" s="161"/>
      <c r="I42" s="160">
        <f t="shared" si="8"/>
        <v>0</v>
      </c>
      <c r="J42" s="161"/>
      <c r="K42" s="160">
        <f t="shared" si="9"/>
        <v>0</v>
      </c>
      <c r="L42" s="160">
        <v>21</v>
      </c>
      <c r="M42" s="160">
        <f t="shared" si="10"/>
        <v>0</v>
      </c>
      <c r="N42" s="159">
        <v>0</v>
      </c>
      <c r="O42" s="159">
        <f t="shared" si="11"/>
        <v>0</v>
      </c>
      <c r="P42" s="159">
        <v>0</v>
      </c>
      <c r="Q42" s="159">
        <f t="shared" si="12"/>
        <v>0</v>
      </c>
      <c r="R42" s="160"/>
      <c r="S42" s="160" t="s">
        <v>155</v>
      </c>
      <c r="T42" s="160" t="s">
        <v>149</v>
      </c>
      <c r="U42" s="160">
        <v>0</v>
      </c>
      <c r="V42" s="160">
        <f t="shared" si="13"/>
        <v>0</v>
      </c>
      <c r="W42" s="160"/>
      <c r="X42" s="160" t="s">
        <v>209</v>
      </c>
      <c r="Y42" s="160" t="s">
        <v>151</v>
      </c>
      <c r="Z42" s="150"/>
      <c r="AA42" s="150"/>
      <c r="AB42" s="150"/>
      <c r="AC42" s="150"/>
      <c r="AD42" s="150"/>
      <c r="AE42" s="150"/>
      <c r="AF42" s="150"/>
      <c r="AG42" s="150" t="s">
        <v>210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79">
        <v>35</v>
      </c>
      <c r="B43" s="180" t="s">
        <v>1615</v>
      </c>
      <c r="C43" s="187" t="s">
        <v>1616</v>
      </c>
      <c r="D43" s="181" t="s">
        <v>239</v>
      </c>
      <c r="E43" s="182">
        <v>10</v>
      </c>
      <c r="F43" s="183"/>
      <c r="G43" s="184">
        <f t="shared" si="7"/>
        <v>0</v>
      </c>
      <c r="H43" s="161"/>
      <c r="I43" s="160">
        <f t="shared" si="8"/>
        <v>0</v>
      </c>
      <c r="J43" s="161"/>
      <c r="K43" s="160">
        <f t="shared" si="9"/>
        <v>0</v>
      </c>
      <c r="L43" s="160">
        <v>21</v>
      </c>
      <c r="M43" s="160">
        <f t="shared" si="10"/>
        <v>0</v>
      </c>
      <c r="N43" s="159">
        <v>0</v>
      </c>
      <c r="O43" s="159">
        <f t="shared" si="11"/>
        <v>0</v>
      </c>
      <c r="P43" s="159">
        <v>0</v>
      </c>
      <c r="Q43" s="159">
        <f t="shared" si="12"/>
        <v>0</v>
      </c>
      <c r="R43" s="160"/>
      <c r="S43" s="160" t="s">
        <v>155</v>
      </c>
      <c r="T43" s="160" t="s">
        <v>149</v>
      </c>
      <c r="U43" s="160">
        <v>0</v>
      </c>
      <c r="V43" s="160">
        <f t="shared" si="13"/>
        <v>0</v>
      </c>
      <c r="W43" s="160"/>
      <c r="X43" s="160" t="s">
        <v>209</v>
      </c>
      <c r="Y43" s="160" t="s">
        <v>151</v>
      </c>
      <c r="Z43" s="150"/>
      <c r="AA43" s="150"/>
      <c r="AB43" s="150"/>
      <c r="AC43" s="150"/>
      <c r="AD43" s="150"/>
      <c r="AE43" s="150"/>
      <c r="AF43" s="150"/>
      <c r="AG43" s="150" t="s">
        <v>210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9">
        <v>36</v>
      </c>
      <c r="B44" s="180" t="s">
        <v>1617</v>
      </c>
      <c r="C44" s="187" t="s">
        <v>1618</v>
      </c>
      <c r="D44" s="181" t="s">
        <v>239</v>
      </c>
      <c r="E44" s="182">
        <v>1</v>
      </c>
      <c r="F44" s="183"/>
      <c r="G44" s="184">
        <f t="shared" si="7"/>
        <v>0</v>
      </c>
      <c r="H44" s="161"/>
      <c r="I44" s="160">
        <f t="shared" si="8"/>
        <v>0</v>
      </c>
      <c r="J44" s="161"/>
      <c r="K44" s="160">
        <f t="shared" si="9"/>
        <v>0</v>
      </c>
      <c r="L44" s="160">
        <v>21</v>
      </c>
      <c r="M44" s="160">
        <f t="shared" si="10"/>
        <v>0</v>
      </c>
      <c r="N44" s="159">
        <v>0</v>
      </c>
      <c r="O44" s="159">
        <f t="shared" si="11"/>
        <v>0</v>
      </c>
      <c r="P44" s="159">
        <v>0</v>
      </c>
      <c r="Q44" s="159">
        <f t="shared" si="12"/>
        <v>0</v>
      </c>
      <c r="R44" s="160"/>
      <c r="S44" s="160" t="s">
        <v>155</v>
      </c>
      <c r="T44" s="160" t="s">
        <v>149</v>
      </c>
      <c r="U44" s="160">
        <v>0</v>
      </c>
      <c r="V44" s="160">
        <f t="shared" si="13"/>
        <v>0</v>
      </c>
      <c r="W44" s="160"/>
      <c r="X44" s="160" t="s">
        <v>209</v>
      </c>
      <c r="Y44" s="160" t="s">
        <v>151</v>
      </c>
      <c r="Z44" s="150"/>
      <c r="AA44" s="150"/>
      <c r="AB44" s="150"/>
      <c r="AC44" s="150"/>
      <c r="AD44" s="150"/>
      <c r="AE44" s="150"/>
      <c r="AF44" s="150"/>
      <c r="AG44" s="150" t="s">
        <v>210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79">
        <v>37</v>
      </c>
      <c r="B45" s="180" t="s">
        <v>1619</v>
      </c>
      <c r="C45" s="187" t="s">
        <v>1620</v>
      </c>
      <c r="D45" s="181" t="s">
        <v>239</v>
      </c>
      <c r="E45" s="182">
        <v>1</v>
      </c>
      <c r="F45" s="183"/>
      <c r="G45" s="184">
        <f t="shared" si="7"/>
        <v>0</v>
      </c>
      <c r="H45" s="161"/>
      <c r="I45" s="160">
        <f t="shared" si="8"/>
        <v>0</v>
      </c>
      <c r="J45" s="161"/>
      <c r="K45" s="160">
        <f t="shared" si="9"/>
        <v>0</v>
      </c>
      <c r="L45" s="160">
        <v>21</v>
      </c>
      <c r="M45" s="160">
        <f t="shared" si="10"/>
        <v>0</v>
      </c>
      <c r="N45" s="159">
        <v>0</v>
      </c>
      <c r="O45" s="159">
        <f t="shared" si="11"/>
        <v>0</v>
      </c>
      <c r="P45" s="159">
        <v>0</v>
      </c>
      <c r="Q45" s="159">
        <f t="shared" si="12"/>
        <v>0</v>
      </c>
      <c r="R45" s="160"/>
      <c r="S45" s="160" t="s">
        <v>155</v>
      </c>
      <c r="T45" s="160" t="s">
        <v>149</v>
      </c>
      <c r="U45" s="160">
        <v>0</v>
      </c>
      <c r="V45" s="160">
        <f t="shared" si="13"/>
        <v>0</v>
      </c>
      <c r="W45" s="160"/>
      <c r="X45" s="160" t="s">
        <v>209</v>
      </c>
      <c r="Y45" s="160" t="s">
        <v>151</v>
      </c>
      <c r="Z45" s="150"/>
      <c r="AA45" s="150"/>
      <c r="AB45" s="150"/>
      <c r="AC45" s="150"/>
      <c r="AD45" s="150"/>
      <c r="AE45" s="150"/>
      <c r="AF45" s="150"/>
      <c r="AG45" s="150" t="s">
        <v>210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79">
        <v>38</v>
      </c>
      <c r="B46" s="180" t="s">
        <v>1621</v>
      </c>
      <c r="C46" s="187" t="s">
        <v>1622</v>
      </c>
      <c r="D46" s="181" t="s">
        <v>239</v>
      </c>
      <c r="E46" s="182">
        <v>3</v>
      </c>
      <c r="F46" s="183"/>
      <c r="G46" s="184">
        <f t="shared" si="7"/>
        <v>0</v>
      </c>
      <c r="H46" s="161"/>
      <c r="I46" s="160">
        <f t="shared" si="8"/>
        <v>0</v>
      </c>
      <c r="J46" s="161"/>
      <c r="K46" s="160">
        <f t="shared" si="9"/>
        <v>0</v>
      </c>
      <c r="L46" s="160">
        <v>21</v>
      </c>
      <c r="M46" s="160">
        <f t="shared" si="10"/>
        <v>0</v>
      </c>
      <c r="N46" s="159">
        <v>0</v>
      </c>
      <c r="O46" s="159">
        <f t="shared" si="11"/>
        <v>0</v>
      </c>
      <c r="P46" s="159">
        <v>0</v>
      </c>
      <c r="Q46" s="159">
        <f t="shared" si="12"/>
        <v>0</v>
      </c>
      <c r="R46" s="160"/>
      <c r="S46" s="160" t="s">
        <v>155</v>
      </c>
      <c r="T46" s="160" t="s">
        <v>149</v>
      </c>
      <c r="U46" s="160">
        <v>0</v>
      </c>
      <c r="V46" s="160">
        <f t="shared" si="13"/>
        <v>0</v>
      </c>
      <c r="W46" s="160"/>
      <c r="X46" s="160" t="s">
        <v>209</v>
      </c>
      <c r="Y46" s="160" t="s">
        <v>151</v>
      </c>
      <c r="Z46" s="150"/>
      <c r="AA46" s="150"/>
      <c r="AB46" s="150"/>
      <c r="AC46" s="150"/>
      <c r="AD46" s="150"/>
      <c r="AE46" s="150"/>
      <c r="AF46" s="150"/>
      <c r="AG46" s="150" t="s">
        <v>210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79">
        <v>39</v>
      </c>
      <c r="B47" s="180" t="s">
        <v>1623</v>
      </c>
      <c r="C47" s="187" t="s">
        <v>1624</v>
      </c>
      <c r="D47" s="181" t="s">
        <v>239</v>
      </c>
      <c r="E47" s="182">
        <v>1</v>
      </c>
      <c r="F47" s="183"/>
      <c r="G47" s="184">
        <f t="shared" si="7"/>
        <v>0</v>
      </c>
      <c r="H47" s="161"/>
      <c r="I47" s="160">
        <f t="shared" si="8"/>
        <v>0</v>
      </c>
      <c r="J47" s="161"/>
      <c r="K47" s="160">
        <f t="shared" si="9"/>
        <v>0</v>
      </c>
      <c r="L47" s="160">
        <v>21</v>
      </c>
      <c r="M47" s="160">
        <f t="shared" si="10"/>
        <v>0</v>
      </c>
      <c r="N47" s="159">
        <v>0</v>
      </c>
      <c r="O47" s="159">
        <f t="shared" si="11"/>
        <v>0</v>
      </c>
      <c r="P47" s="159">
        <v>0</v>
      </c>
      <c r="Q47" s="159">
        <f t="shared" si="12"/>
        <v>0</v>
      </c>
      <c r="R47" s="160"/>
      <c r="S47" s="160" t="s">
        <v>155</v>
      </c>
      <c r="T47" s="160" t="s">
        <v>149</v>
      </c>
      <c r="U47" s="160">
        <v>0</v>
      </c>
      <c r="V47" s="160">
        <f t="shared" si="13"/>
        <v>0</v>
      </c>
      <c r="W47" s="160"/>
      <c r="X47" s="160" t="s">
        <v>209</v>
      </c>
      <c r="Y47" s="160" t="s">
        <v>151</v>
      </c>
      <c r="Z47" s="150"/>
      <c r="AA47" s="150"/>
      <c r="AB47" s="150"/>
      <c r="AC47" s="150"/>
      <c r="AD47" s="150"/>
      <c r="AE47" s="150"/>
      <c r="AF47" s="150"/>
      <c r="AG47" s="150" t="s">
        <v>210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">
      <c r="A48" s="179">
        <v>40</v>
      </c>
      <c r="B48" s="180" t="s">
        <v>1625</v>
      </c>
      <c r="C48" s="187" t="s">
        <v>1626</v>
      </c>
      <c r="D48" s="181" t="s">
        <v>239</v>
      </c>
      <c r="E48" s="182">
        <v>135</v>
      </c>
      <c r="F48" s="183"/>
      <c r="G48" s="184">
        <f t="shared" si="7"/>
        <v>0</v>
      </c>
      <c r="H48" s="161"/>
      <c r="I48" s="160">
        <f t="shared" si="8"/>
        <v>0</v>
      </c>
      <c r="J48" s="161"/>
      <c r="K48" s="160">
        <f t="shared" si="9"/>
        <v>0</v>
      </c>
      <c r="L48" s="160">
        <v>21</v>
      </c>
      <c r="M48" s="160">
        <f t="shared" si="10"/>
        <v>0</v>
      </c>
      <c r="N48" s="159">
        <v>0</v>
      </c>
      <c r="O48" s="159">
        <f t="shared" si="11"/>
        <v>0</v>
      </c>
      <c r="P48" s="159">
        <v>0</v>
      </c>
      <c r="Q48" s="159">
        <f t="shared" si="12"/>
        <v>0</v>
      </c>
      <c r="R48" s="160"/>
      <c r="S48" s="160" t="s">
        <v>155</v>
      </c>
      <c r="T48" s="160" t="s">
        <v>149</v>
      </c>
      <c r="U48" s="160">
        <v>0</v>
      </c>
      <c r="V48" s="160">
        <f t="shared" si="13"/>
        <v>0</v>
      </c>
      <c r="W48" s="160"/>
      <c r="X48" s="160" t="s">
        <v>209</v>
      </c>
      <c r="Y48" s="160" t="s">
        <v>151</v>
      </c>
      <c r="Z48" s="150"/>
      <c r="AA48" s="150"/>
      <c r="AB48" s="150"/>
      <c r="AC48" s="150"/>
      <c r="AD48" s="150"/>
      <c r="AE48" s="150"/>
      <c r="AF48" s="150"/>
      <c r="AG48" s="150" t="s">
        <v>210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">
      <c r="A49" s="179">
        <v>41</v>
      </c>
      <c r="B49" s="180" t="s">
        <v>1627</v>
      </c>
      <c r="C49" s="187" t="s">
        <v>1628</v>
      </c>
      <c r="D49" s="181" t="s">
        <v>239</v>
      </c>
      <c r="E49" s="182">
        <v>14</v>
      </c>
      <c r="F49" s="183"/>
      <c r="G49" s="184">
        <f t="shared" si="7"/>
        <v>0</v>
      </c>
      <c r="H49" s="161"/>
      <c r="I49" s="160">
        <f t="shared" si="8"/>
        <v>0</v>
      </c>
      <c r="J49" s="161"/>
      <c r="K49" s="160">
        <f t="shared" si="9"/>
        <v>0</v>
      </c>
      <c r="L49" s="160">
        <v>21</v>
      </c>
      <c r="M49" s="160">
        <f t="shared" si="10"/>
        <v>0</v>
      </c>
      <c r="N49" s="159">
        <v>0</v>
      </c>
      <c r="O49" s="159">
        <f t="shared" si="11"/>
        <v>0</v>
      </c>
      <c r="P49" s="159">
        <v>0</v>
      </c>
      <c r="Q49" s="159">
        <f t="shared" si="12"/>
        <v>0</v>
      </c>
      <c r="R49" s="160"/>
      <c r="S49" s="160" t="s">
        <v>155</v>
      </c>
      <c r="T49" s="160" t="s">
        <v>149</v>
      </c>
      <c r="U49" s="160">
        <v>0</v>
      </c>
      <c r="V49" s="160">
        <f t="shared" si="13"/>
        <v>0</v>
      </c>
      <c r="W49" s="160"/>
      <c r="X49" s="160" t="s">
        <v>209</v>
      </c>
      <c r="Y49" s="160" t="s">
        <v>151</v>
      </c>
      <c r="Z49" s="150"/>
      <c r="AA49" s="150"/>
      <c r="AB49" s="150"/>
      <c r="AC49" s="150"/>
      <c r="AD49" s="150"/>
      <c r="AE49" s="150"/>
      <c r="AF49" s="150"/>
      <c r="AG49" s="150" t="s">
        <v>210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">
      <c r="A50" s="179">
        <v>42</v>
      </c>
      <c r="B50" s="180" t="s">
        <v>1629</v>
      </c>
      <c r="C50" s="187" t="s">
        <v>1630</v>
      </c>
      <c r="D50" s="181" t="s">
        <v>239</v>
      </c>
      <c r="E50" s="182">
        <v>20</v>
      </c>
      <c r="F50" s="183"/>
      <c r="G50" s="184">
        <f t="shared" si="7"/>
        <v>0</v>
      </c>
      <c r="H50" s="161"/>
      <c r="I50" s="160">
        <f t="shared" si="8"/>
        <v>0</v>
      </c>
      <c r="J50" s="161"/>
      <c r="K50" s="160">
        <f t="shared" si="9"/>
        <v>0</v>
      </c>
      <c r="L50" s="160">
        <v>21</v>
      </c>
      <c r="M50" s="160">
        <f t="shared" si="10"/>
        <v>0</v>
      </c>
      <c r="N50" s="159">
        <v>0</v>
      </c>
      <c r="O50" s="159">
        <f t="shared" si="11"/>
        <v>0</v>
      </c>
      <c r="P50" s="159">
        <v>0</v>
      </c>
      <c r="Q50" s="159">
        <f t="shared" si="12"/>
        <v>0</v>
      </c>
      <c r="R50" s="160"/>
      <c r="S50" s="160" t="s">
        <v>155</v>
      </c>
      <c r="T50" s="160" t="s">
        <v>149</v>
      </c>
      <c r="U50" s="160">
        <v>0</v>
      </c>
      <c r="V50" s="160">
        <f t="shared" si="13"/>
        <v>0</v>
      </c>
      <c r="W50" s="160"/>
      <c r="X50" s="160" t="s">
        <v>209</v>
      </c>
      <c r="Y50" s="160" t="s">
        <v>151</v>
      </c>
      <c r="Z50" s="150"/>
      <c r="AA50" s="150"/>
      <c r="AB50" s="150"/>
      <c r="AC50" s="150"/>
      <c r="AD50" s="150"/>
      <c r="AE50" s="150"/>
      <c r="AF50" s="150"/>
      <c r="AG50" s="150" t="s">
        <v>210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">
      <c r="A51" s="179">
        <v>43</v>
      </c>
      <c r="B51" s="180" t="s">
        <v>1631</v>
      </c>
      <c r="C51" s="187" t="s">
        <v>1632</v>
      </c>
      <c r="D51" s="181" t="s">
        <v>239</v>
      </c>
      <c r="E51" s="182">
        <v>2</v>
      </c>
      <c r="F51" s="183"/>
      <c r="G51" s="184">
        <f t="shared" si="7"/>
        <v>0</v>
      </c>
      <c r="H51" s="161"/>
      <c r="I51" s="160">
        <f t="shared" si="8"/>
        <v>0</v>
      </c>
      <c r="J51" s="161"/>
      <c r="K51" s="160">
        <f t="shared" si="9"/>
        <v>0</v>
      </c>
      <c r="L51" s="160">
        <v>21</v>
      </c>
      <c r="M51" s="160">
        <f t="shared" si="10"/>
        <v>0</v>
      </c>
      <c r="N51" s="159">
        <v>0</v>
      </c>
      <c r="O51" s="159">
        <f t="shared" si="11"/>
        <v>0</v>
      </c>
      <c r="P51" s="159">
        <v>0</v>
      </c>
      <c r="Q51" s="159">
        <f t="shared" si="12"/>
        <v>0</v>
      </c>
      <c r="R51" s="160"/>
      <c r="S51" s="160" t="s">
        <v>155</v>
      </c>
      <c r="T51" s="160" t="s">
        <v>149</v>
      </c>
      <c r="U51" s="160">
        <v>0</v>
      </c>
      <c r="V51" s="160">
        <f t="shared" si="13"/>
        <v>0</v>
      </c>
      <c r="W51" s="160"/>
      <c r="X51" s="160" t="s">
        <v>209</v>
      </c>
      <c r="Y51" s="160" t="s">
        <v>151</v>
      </c>
      <c r="Z51" s="150"/>
      <c r="AA51" s="150"/>
      <c r="AB51" s="150"/>
      <c r="AC51" s="150"/>
      <c r="AD51" s="150"/>
      <c r="AE51" s="150"/>
      <c r="AF51" s="150"/>
      <c r="AG51" s="150" t="s">
        <v>210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79">
        <v>44</v>
      </c>
      <c r="B52" s="180" t="s">
        <v>1633</v>
      </c>
      <c r="C52" s="187" t="s">
        <v>1634</v>
      </c>
      <c r="D52" s="181" t="s">
        <v>239</v>
      </c>
      <c r="E52" s="182">
        <v>10</v>
      </c>
      <c r="F52" s="183"/>
      <c r="G52" s="184">
        <f t="shared" si="7"/>
        <v>0</v>
      </c>
      <c r="H52" s="161"/>
      <c r="I52" s="160">
        <f t="shared" si="8"/>
        <v>0</v>
      </c>
      <c r="J52" s="161"/>
      <c r="K52" s="160">
        <f t="shared" si="9"/>
        <v>0</v>
      </c>
      <c r="L52" s="160">
        <v>21</v>
      </c>
      <c r="M52" s="160">
        <f t="shared" si="10"/>
        <v>0</v>
      </c>
      <c r="N52" s="159">
        <v>0</v>
      </c>
      <c r="O52" s="159">
        <f t="shared" si="11"/>
        <v>0</v>
      </c>
      <c r="P52" s="159">
        <v>0</v>
      </c>
      <c r="Q52" s="159">
        <f t="shared" si="12"/>
        <v>0</v>
      </c>
      <c r="R52" s="160"/>
      <c r="S52" s="160" t="s">
        <v>155</v>
      </c>
      <c r="T52" s="160" t="s">
        <v>149</v>
      </c>
      <c r="U52" s="160">
        <v>0</v>
      </c>
      <c r="V52" s="160">
        <f t="shared" si="13"/>
        <v>0</v>
      </c>
      <c r="W52" s="160"/>
      <c r="X52" s="160" t="s">
        <v>209</v>
      </c>
      <c r="Y52" s="160" t="s">
        <v>151</v>
      </c>
      <c r="Z52" s="150"/>
      <c r="AA52" s="150"/>
      <c r="AB52" s="150"/>
      <c r="AC52" s="150"/>
      <c r="AD52" s="150"/>
      <c r="AE52" s="150"/>
      <c r="AF52" s="150"/>
      <c r="AG52" s="150" t="s">
        <v>210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79">
        <v>45</v>
      </c>
      <c r="B53" s="180" t="s">
        <v>1635</v>
      </c>
      <c r="C53" s="187" t="s">
        <v>1636</v>
      </c>
      <c r="D53" s="181" t="s">
        <v>239</v>
      </c>
      <c r="E53" s="182">
        <v>5</v>
      </c>
      <c r="F53" s="183"/>
      <c r="G53" s="184">
        <f t="shared" si="7"/>
        <v>0</v>
      </c>
      <c r="H53" s="161"/>
      <c r="I53" s="160">
        <f t="shared" si="8"/>
        <v>0</v>
      </c>
      <c r="J53" s="161"/>
      <c r="K53" s="160">
        <f t="shared" si="9"/>
        <v>0</v>
      </c>
      <c r="L53" s="160">
        <v>21</v>
      </c>
      <c r="M53" s="160">
        <f t="shared" si="10"/>
        <v>0</v>
      </c>
      <c r="N53" s="159">
        <v>0</v>
      </c>
      <c r="O53" s="159">
        <f t="shared" si="11"/>
        <v>0</v>
      </c>
      <c r="P53" s="159">
        <v>0</v>
      </c>
      <c r="Q53" s="159">
        <f t="shared" si="12"/>
        <v>0</v>
      </c>
      <c r="R53" s="160"/>
      <c r="S53" s="160" t="s">
        <v>155</v>
      </c>
      <c r="T53" s="160" t="s">
        <v>149</v>
      </c>
      <c r="U53" s="160">
        <v>0</v>
      </c>
      <c r="V53" s="160">
        <f t="shared" si="13"/>
        <v>0</v>
      </c>
      <c r="W53" s="160"/>
      <c r="X53" s="160" t="s">
        <v>209</v>
      </c>
      <c r="Y53" s="160" t="s">
        <v>151</v>
      </c>
      <c r="Z53" s="150"/>
      <c r="AA53" s="150"/>
      <c r="AB53" s="150"/>
      <c r="AC53" s="150"/>
      <c r="AD53" s="150"/>
      <c r="AE53" s="150"/>
      <c r="AF53" s="150"/>
      <c r="AG53" s="150" t="s">
        <v>210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">
      <c r="A54" s="179">
        <v>46</v>
      </c>
      <c r="B54" s="180" t="s">
        <v>1637</v>
      </c>
      <c r="C54" s="187" t="s">
        <v>1638</v>
      </c>
      <c r="D54" s="181" t="s">
        <v>239</v>
      </c>
      <c r="E54" s="182">
        <v>20</v>
      </c>
      <c r="F54" s="183"/>
      <c r="G54" s="184">
        <f t="shared" si="7"/>
        <v>0</v>
      </c>
      <c r="H54" s="161"/>
      <c r="I54" s="160">
        <f t="shared" si="8"/>
        <v>0</v>
      </c>
      <c r="J54" s="161"/>
      <c r="K54" s="160">
        <f t="shared" si="9"/>
        <v>0</v>
      </c>
      <c r="L54" s="160">
        <v>21</v>
      </c>
      <c r="M54" s="160">
        <f t="shared" si="10"/>
        <v>0</v>
      </c>
      <c r="N54" s="159">
        <v>0</v>
      </c>
      <c r="O54" s="159">
        <f t="shared" si="11"/>
        <v>0</v>
      </c>
      <c r="P54" s="159">
        <v>0</v>
      </c>
      <c r="Q54" s="159">
        <f t="shared" si="12"/>
        <v>0</v>
      </c>
      <c r="R54" s="160"/>
      <c r="S54" s="160" t="s">
        <v>155</v>
      </c>
      <c r="T54" s="160" t="s">
        <v>149</v>
      </c>
      <c r="U54" s="160">
        <v>0</v>
      </c>
      <c r="V54" s="160">
        <f t="shared" si="13"/>
        <v>0</v>
      </c>
      <c r="W54" s="160"/>
      <c r="X54" s="160" t="s">
        <v>209</v>
      </c>
      <c r="Y54" s="160" t="s">
        <v>151</v>
      </c>
      <c r="Z54" s="150"/>
      <c r="AA54" s="150"/>
      <c r="AB54" s="150"/>
      <c r="AC54" s="150"/>
      <c r="AD54" s="150"/>
      <c r="AE54" s="150"/>
      <c r="AF54" s="150"/>
      <c r="AG54" s="150" t="s">
        <v>210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79">
        <v>47</v>
      </c>
      <c r="B55" s="180" t="s">
        <v>1639</v>
      </c>
      <c r="C55" s="187" t="s">
        <v>1640</v>
      </c>
      <c r="D55" s="181" t="s">
        <v>239</v>
      </c>
      <c r="E55" s="182">
        <v>2</v>
      </c>
      <c r="F55" s="183"/>
      <c r="G55" s="184">
        <f t="shared" si="7"/>
        <v>0</v>
      </c>
      <c r="H55" s="161"/>
      <c r="I55" s="160">
        <f t="shared" si="8"/>
        <v>0</v>
      </c>
      <c r="J55" s="161"/>
      <c r="K55" s="160">
        <f t="shared" si="9"/>
        <v>0</v>
      </c>
      <c r="L55" s="160">
        <v>21</v>
      </c>
      <c r="M55" s="160">
        <f t="shared" si="10"/>
        <v>0</v>
      </c>
      <c r="N55" s="159">
        <v>0</v>
      </c>
      <c r="O55" s="159">
        <f t="shared" si="11"/>
        <v>0</v>
      </c>
      <c r="P55" s="159">
        <v>0</v>
      </c>
      <c r="Q55" s="159">
        <f t="shared" si="12"/>
        <v>0</v>
      </c>
      <c r="R55" s="160"/>
      <c r="S55" s="160" t="s">
        <v>155</v>
      </c>
      <c r="T55" s="160" t="s">
        <v>149</v>
      </c>
      <c r="U55" s="160">
        <v>0</v>
      </c>
      <c r="V55" s="160">
        <f t="shared" si="13"/>
        <v>0</v>
      </c>
      <c r="W55" s="160"/>
      <c r="X55" s="160" t="s">
        <v>209</v>
      </c>
      <c r="Y55" s="160" t="s">
        <v>151</v>
      </c>
      <c r="Z55" s="150"/>
      <c r="AA55" s="150"/>
      <c r="AB55" s="150"/>
      <c r="AC55" s="150"/>
      <c r="AD55" s="150"/>
      <c r="AE55" s="150"/>
      <c r="AF55" s="150"/>
      <c r="AG55" s="150" t="s">
        <v>210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79">
        <v>48</v>
      </c>
      <c r="B56" s="180" t="s">
        <v>1641</v>
      </c>
      <c r="C56" s="187" t="s">
        <v>1642</v>
      </c>
      <c r="D56" s="181" t="s">
        <v>239</v>
      </c>
      <c r="E56" s="182">
        <v>2</v>
      </c>
      <c r="F56" s="183"/>
      <c r="G56" s="184">
        <f t="shared" si="7"/>
        <v>0</v>
      </c>
      <c r="H56" s="161"/>
      <c r="I56" s="160">
        <f t="shared" si="8"/>
        <v>0</v>
      </c>
      <c r="J56" s="161"/>
      <c r="K56" s="160">
        <f t="shared" si="9"/>
        <v>0</v>
      </c>
      <c r="L56" s="160">
        <v>21</v>
      </c>
      <c r="M56" s="160">
        <f t="shared" si="10"/>
        <v>0</v>
      </c>
      <c r="N56" s="159">
        <v>0</v>
      </c>
      <c r="O56" s="159">
        <f t="shared" si="11"/>
        <v>0</v>
      </c>
      <c r="P56" s="159">
        <v>0</v>
      </c>
      <c r="Q56" s="159">
        <f t="shared" si="12"/>
        <v>0</v>
      </c>
      <c r="R56" s="160"/>
      <c r="S56" s="160" t="s">
        <v>155</v>
      </c>
      <c r="T56" s="160" t="s">
        <v>149</v>
      </c>
      <c r="U56" s="160">
        <v>0</v>
      </c>
      <c r="V56" s="160">
        <f t="shared" si="13"/>
        <v>0</v>
      </c>
      <c r="W56" s="160"/>
      <c r="X56" s="160" t="s">
        <v>209</v>
      </c>
      <c r="Y56" s="160" t="s">
        <v>151</v>
      </c>
      <c r="Z56" s="150"/>
      <c r="AA56" s="150"/>
      <c r="AB56" s="150"/>
      <c r="AC56" s="150"/>
      <c r="AD56" s="150"/>
      <c r="AE56" s="150"/>
      <c r="AF56" s="150"/>
      <c r="AG56" s="150" t="s">
        <v>210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ht="22.5" outlineLevel="1" x14ac:dyDescent="0.2">
      <c r="A57" s="179">
        <v>49</v>
      </c>
      <c r="B57" s="180" t="s">
        <v>1643</v>
      </c>
      <c r="C57" s="187" t="s">
        <v>1644</v>
      </c>
      <c r="D57" s="181" t="s">
        <v>239</v>
      </c>
      <c r="E57" s="182">
        <v>1</v>
      </c>
      <c r="F57" s="183"/>
      <c r="G57" s="184">
        <f t="shared" si="7"/>
        <v>0</v>
      </c>
      <c r="H57" s="161"/>
      <c r="I57" s="160">
        <f t="shared" si="8"/>
        <v>0</v>
      </c>
      <c r="J57" s="161"/>
      <c r="K57" s="160">
        <f t="shared" si="9"/>
        <v>0</v>
      </c>
      <c r="L57" s="160">
        <v>21</v>
      </c>
      <c r="M57" s="160">
        <f t="shared" si="10"/>
        <v>0</v>
      </c>
      <c r="N57" s="159">
        <v>0</v>
      </c>
      <c r="O57" s="159">
        <f t="shared" si="11"/>
        <v>0</v>
      </c>
      <c r="P57" s="159">
        <v>0</v>
      </c>
      <c r="Q57" s="159">
        <f t="shared" si="12"/>
        <v>0</v>
      </c>
      <c r="R57" s="160"/>
      <c r="S57" s="160" t="s">
        <v>155</v>
      </c>
      <c r="T57" s="160" t="s">
        <v>149</v>
      </c>
      <c r="U57" s="160">
        <v>0</v>
      </c>
      <c r="V57" s="160">
        <f t="shared" si="13"/>
        <v>0</v>
      </c>
      <c r="W57" s="160"/>
      <c r="X57" s="160" t="s">
        <v>230</v>
      </c>
      <c r="Y57" s="160" t="s">
        <v>151</v>
      </c>
      <c r="Z57" s="150"/>
      <c r="AA57" s="150"/>
      <c r="AB57" s="150"/>
      <c r="AC57" s="150"/>
      <c r="AD57" s="150"/>
      <c r="AE57" s="150"/>
      <c r="AF57" s="150"/>
      <c r="AG57" s="150" t="s">
        <v>425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ht="22.5" outlineLevel="1" x14ac:dyDescent="0.2">
      <c r="A58" s="179">
        <v>50</v>
      </c>
      <c r="B58" s="180" t="s">
        <v>1645</v>
      </c>
      <c r="C58" s="187" t="s">
        <v>1646</v>
      </c>
      <c r="D58" s="181" t="s">
        <v>239</v>
      </c>
      <c r="E58" s="182">
        <v>1</v>
      </c>
      <c r="F58" s="183"/>
      <c r="G58" s="184">
        <f t="shared" si="7"/>
        <v>0</v>
      </c>
      <c r="H58" s="161"/>
      <c r="I58" s="160">
        <f t="shared" si="8"/>
        <v>0</v>
      </c>
      <c r="J58" s="161"/>
      <c r="K58" s="160">
        <f t="shared" si="9"/>
        <v>0</v>
      </c>
      <c r="L58" s="160">
        <v>21</v>
      </c>
      <c r="M58" s="160">
        <f t="shared" si="10"/>
        <v>0</v>
      </c>
      <c r="N58" s="159">
        <v>0</v>
      </c>
      <c r="O58" s="159">
        <f t="shared" si="11"/>
        <v>0</v>
      </c>
      <c r="P58" s="159">
        <v>0</v>
      </c>
      <c r="Q58" s="159">
        <f t="shared" si="12"/>
        <v>0</v>
      </c>
      <c r="R58" s="160"/>
      <c r="S58" s="160" t="s">
        <v>155</v>
      </c>
      <c r="T58" s="160" t="s">
        <v>149</v>
      </c>
      <c r="U58" s="160">
        <v>0</v>
      </c>
      <c r="V58" s="160">
        <f t="shared" si="13"/>
        <v>0</v>
      </c>
      <c r="W58" s="160"/>
      <c r="X58" s="160" t="s">
        <v>230</v>
      </c>
      <c r="Y58" s="160" t="s">
        <v>151</v>
      </c>
      <c r="Z58" s="150"/>
      <c r="AA58" s="150"/>
      <c r="AB58" s="150"/>
      <c r="AC58" s="150"/>
      <c r="AD58" s="150"/>
      <c r="AE58" s="150"/>
      <c r="AF58" s="150"/>
      <c r="AG58" s="150" t="s">
        <v>425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">
      <c r="A59" s="179">
        <v>51</v>
      </c>
      <c r="B59" s="180" t="s">
        <v>1647</v>
      </c>
      <c r="C59" s="187" t="s">
        <v>1648</v>
      </c>
      <c r="D59" s="181" t="s">
        <v>239</v>
      </c>
      <c r="E59" s="182">
        <v>62</v>
      </c>
      <c r="F59" s="183"/>
      <c r="G59" s="184">
        <f t="shared" si="7"/>
        <v>0</v>
      </c>
      <c r="H59" s="161"/>
      <c r="I59" s="160">
        <f t="shared" si="8"/>
        <v>0</v>
      </c>
      <c r="J59" s="161"/>
      <c r="K59" s="160">
        <f t="shared" si="9"/>
        <v>0</v>
      </c>
      <c r="L59" s="160">
        <v>21</v>
      </c>
      <c r="M59" s="160">
        <f t="shared" si="10"/>
        <v>0</v>
      </c>
      <c r="N59" s="159">
        <v>0</v>
      </c>
      <c r="O59" s="159">
        <f t="shared" si="11"/>
        <v>0</v>
      </c>
      <c r="P59" s="159">
        <v>0</v>
      </c>
      <c r="Q59" s="159">
        <f t="shared" si="12"/>
        <v>0</v>
      </c>
      <c r="R59" s="160"/>
      <c r="S59" s="160" t="s">
        <v>155</v>
      </c>
      <c r="T59" s="160" t="s">
        <v>149</v>
      </c>
      <c r="U59" s="160">
        <v>0</v>
      </c>
      <c r="V59" s="160">
        <f t="shared" si="13"/>
        <v>0</v>
      </c>
      <c r="W59" s="160"/>
      <c r="X59" s="160" t="s">
        <v>209</v>
      </c>
      <c r="Y59" s="160" t="s">
        <v>151</v>
      </c>
      <c r="Z59" s="150"/>
      <c r="AA59" s="150"/>
      <c r="AB59" s="150"/>
      <c r="AC59" s="150"/>
      <c r="AD59" s="150"/>
      <c r="AE59" s="150"/>
      <c r="AF59" s="150"/>
      <c r="AG59" s="150" t="s">
        <v>210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ht="22.5" outlineLevel="1" x14ac:dyDescent="0.2">
      <c r="A60" s="179">
        <v>52</v>
      </c>
      <c r="B60" s="180" t="s">
        <v>1649</v>
      </c>
      <c r="C60" s="187" t="s">
        <v>1650</v>
      </c>
      <c r="D60" s="181" t="s">
        <v>1651</v>
      </c>
      <c r="E60" s="182">
        <v>1</v>
      </c>
      <c r="F60" s="183"/>
      <c r="G60" s="184">
        <f t="shared" si="7"/>
        <v>0</v>
      </c>
      <c r="H60" s="161"/>
      <c r="I60" s="160">
        <f t="shared" si="8"/>
        <v>0</v>
      </c>
      <c r="J60" s="161"/>
      <c r="K60" s="160">
        <f t="shared" si="9"/>
        <v>0</v>
      </c>
      <c r="L60" s="160">
        <v>21</v>
      </c>
      <c r="M60" s="160">
        <f t="shared" si="10"/>
        <v>0</v>
      </c>
      <c r="N60" s="159">
        <v>0</v>
      </c>
      <c r="O60" s="159">
        <f t="shared" si="11"/>
        <v>0</v>
      </c>
      <c r="P60" s="159">
        <v>0</v>
      </c>
      <c r="Q60" s="159">
        <f t="shared" si="12"/>
        <v>0</v>
      </c>
      <c r="R60" s="160"/>
      <c r="S60" s="160" t="s">
        <v>155</v>
      </c>
      <c r="T60" s="160" t="s">
        <v>149</v>
      </c>
      <c r="U60" s="160">
        <v>0</v>
      </c>
      <c r="V60" s="160">
        <f t="shared" si="13"/>
        <v>0</v>
      </c>
      <c r="W60" s="160"/>
      <c r="X60" s="160" t="s">
        <v>209</v>
      </c>
      <c r="Y60" s="160" t="s">
        <v>151</v>
      </c>
      <c r="Z60" s="150"/>
      <c r="AA60" s="150"/>
      <c r="AB60" s="150"/>
      <c r="AC60" s="150"/>
      <c r="AD60" s="150"/>
      <c r="AE60" s="150"/>
      <c r="AF60" s="150"/>
      <c r="AG60" s="150" t="s">
        <v>210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ht="22.5" outlineLevel="1" x14ac:dyDescent="0.2">
      <c r="A61" s="179">
        <v>53</v>
      </c>
      <c r="B61" s="180" t="s">
        <v>1652</v>
      </c>
      <c r="C61" s="187" t="s">
        <v>1653</v>
      </c>
      <c r="D61" s="181" t="s">
        <v>1651</v>
      </c>
      <c r="E61" s="182">
        <v>1</v>
      </c>
      <c r="F61" s="183"/>
      <c r="G61" s="184">
        <f t="shared" si="7"/>
        <v>0</v>
      </c>
      <c r="H61" s="161"/>
      <c r="I61" s="160">
        <f t="shared" si="8"/>
        <v>0</v>
      </c>
      <c r="J61" s="161"/>
      <c r="K61" s="160">
        <f t="shared" si="9"/>
        <v>0</v>
      </c>
      <c r="L61" s="160">
        <v>21</v>
      </c>
      <c r="M61" s="160">
        <f t="shared" si="10"/>
        <v>0</v>
      </c>
      <c r="N61" s="159">
        <v>0</v>
      </c>
      <c r="O61" s="159">
        <f t="shared" si="11"/>
        <v>0</v>
      </c>
      <c r="P61" s="159">
        <v>0</v>
      </c>
      <c r="Q61" s="159">
        <f t="shared" si="12"/>
        <v>0</v>
      </c>
      <c r="R61" s="160"/>
      <c r="S61" s="160" t="s">
        <v>155</v>
      </c>
      <c r="T61" s="160" t="s">
        <v>149</v>
      </c>
      <c r="U61" s="160">
        <v>0</v>
      </c>
      <c r="V61" s="160">
        <f t="shared" si="13"/>
        <v>0</v>
      </c>
      <c r="W61" s="160"/>
      <c r="X61" s="160" t="s">
        <v>209</v>
      </c>
      <c r="Y61" s="160" t="s">
        <v>151</v>
      </c>
      <c r="Z61" s="150"/>
      <c r="AA61" s="150"/>
      <c r="AB61" s="150"/>
      <c r="AC61" s="150"/>
      <c r="AD61" s="150"/>
      <c r="AE61" s="150"/>
      <c r="AF61" s="150"/>
      <c r="AG61" s="150" t="s">
        <v>210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">
      <c r="A62" s="179">
        <v>54</v>
      </c>
      <c r="B62" s="180" t="s">
        <v>1654</v>
      </c>
      <c r="C62" s="187" t="s">
        <v>1655</v>
      </c>
      <c r="D62" s="181" t="s">
        <v>1651</v>
      </c>
      <c r="E62" s="182">
        <v>1</v>
      </c>
      <c r="F62" s="183"/>
      <c r="G62" s="184">
        <f t="shared" si="7"/>
        <v>0</v>
      </c>
      <c r="H62" s="161"/>
      <c r="I62" s="160">
        <f t="shared" si="8"/>
        <v>0</v>
      </c>
      <c r="J62" s="161"/>
      <c r="K62" s="160">
        <f t="shared" si="9"/>
        <v>0</v>
      </c>
      <c r="L62" s="160">
        <v>21</v>
      </c>
      <c r="M62" s="160">
        <f t="shared" si="10"/>
        <v>0</v>
      </c>
      <c r="N62" s="159">
        <v>0</v>
      </c>
      <c r="O62" s="159">
        <f t="shared" si="11"/>
        <v>0</v>
      </c>
      <c r="P62" s="159">
        <v>0</v>
      </c>
      <c r="Q62" s="159">
        <f t="shared" si="12"/>
        <v>0</v>
      </c>
      <c r="R62" s="160"/>
      <c r="S62" s="160" t="s">
        <v>155</v>
      </c>
      <c r="T62" s="160" t="s">
        <v>149</v>
      </c>
      <c r="U62" s="160">
        <v>0</v>
      </c>
      <c r="V62" s="160">
        <f t="shared" si="13"/>
        <v>0</v>
      </c>
      <c r="W62" s="160"/>
      <c r="X62" s="160" t="s">
        <v>209</v>
      </c>
      <c r="Y62" s="160" t="s">
        <v>151</v>
      </c>
      <c r="Z62" s="150"/>
      <c r="AA62" s="150"/>
      <c r="AB62" s="150"/>
      <c r="AC62" s="150"/>
      <c r="AD62" s="150"/>
      <c r="AE62" s="150"/>
      <c r="AF62" s="150"/>
      <c r="AG62" s="150" t="s">
        <v>210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ht="22.5" outlineLevel="1" x14ac:dyDescent="0.2">
      <c r="A63" s="179">
        <v>55</v>
      </c>
      <c r="B63" s="180" t="s">
        <v>1656</v>
      </c>
      <c r="C63" s="187" t="s">
        <v>1657</v>
      </c>
      <c r="D63" s="181" t="s">
        <v>1651</v>
      </c>
      <c r="E63" s="182">
        <v>1</v>
      </c>
      <c r="F63" s="183"/>
      <c r="G63" s="184">
        <f t="shared" si="7"/>
        <v>0</v>
      </c>
      <c r="H63" s="161"/>
      <c r="I63" s="160">
        <f t="shared" si="8"/>
        <v>0</v>
      </c>
      <c r="J63" s="161"/>
      <c r="K63" s="160">
        <f t="shared" si="9"/>
        <v>0</v>
      </c>
      <c r="L63" s="160">
        <v>21</v>
      </c>
      <c r="M63" s="160">
        <f t="shared" si="10"/>
        <v>0</v>
      </c>
      <c r="N63" s="159">
        <v>0</v>
      </c>
      <c r="O63" s="159">
        <f t="shared" si="11"/>
        <v>0</v>
      </c>
      <c r="P63" s="159">
        <v>0</v>
      </c>
      <c r="Q63" s="159">
        <f t="shared" si="12"/>
        <v>0</v>
      </c>
      <c r="R63" s="160"/>
      <c r="S63" s="160" t="s">
        <v>155</v>
      </c>
      <c r="T63" s="160" t="s">
        <v>149</v>
      </c>
      <c r="U63" s="160">
        <v>0</v>
      </c>
      <c r="V63" s="160">
        <f t="shared" si="13"/>
        <v>0</v>
      </c>
      <c r="W63" s="160"/>
      <c r="X63" s="160" t="s">
        <v>230</v>
      </c>
      <c r="Y63" s="160" t="s">
        <v>151</v>
      </c>
      <c r="Z63" s="150"/>
      <c r="AA63" s="150"/>
      <c r="AB63" s="150"/>
      <c r="AC63" s="150"/>
      <c r="AD63" s="150"/>
      <c r="AE63" s="150"/>
      <c r="AF63" s="150"/>
      <c r="AG63" s="150" t="s">
        <v>425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x14ac:dyDescent="0.2">
      <c r="A64" s="166" t="s">
        <v>143</v>
      </c>
      <c r="B64" s="167" t="s">
        <v>65</v>
      </c>
      <c r="C64" s="186" t="s">
        <v>66</v>
      </c>
      <c r="D64" s="168"/>
      <c r="E64" s="169"/>
      <c r="F64" s="170"/>
      <c r="G64" s="171">
        <f>SUMIF(AG65:AG79,"&lt;&gt;NOR",G65:G79)</f>
        <v>0</v>
      </c>
      <c r="H64" s="165"/>
      <c r="I64" s="165">
        <f>SUM(I65:I79)</f>
        <v>0</v>
      </c>
      <c r="J64" s="165"/>
      <c r="K64" s="165">
        <f>SUM(K65:K79)</f>
        <v>0</v>
      </c>
      <c r="L64" s="165"/>
      <c r="M64" s="165">
        <f>SUM(M65:M79)</f>
        <v>0</v>
      </c>
      <c r="N64" s="164"/>
      <c r="O64" s="164">
        <f>SUM(O65:O79)</f>
        <v>0</v>
      </c>
      <c r="P64" s="164"/>
      <c r="Q64" s="164">
        <f>SUM(Q65:Q79)</f>
        <v>0</v>
      </c>
      <c r="R64" s="165"/>
      <c r="S64" s="165"/>
      <c r="T64" s="165"/>
      <c r="U64" s="165"/>
      <c r="V64" s="165">
        <f>SUM(V65:V79)</f>
        <v>0</v>
      </c>
      <c r="W64" s="165"/>
      <c r="X64" s="165"/>
      <c r="Y64" s="165"/>
      <c r="AG64" t="s">
        <v>144</v>
      </c>
    </row>
    <row r="65" spans="1:60" ht="22.5" outlineLevel="1" x14ac:dyDescent="0.2">
      <c r="A65" s="179">
        <v>56</v>
      </c>
      <c r="B65" s="180" t="s">
        <v>1658</v>
      </c>
      <c r="C65" s="187" t="s">
        <v>1659</v>
      </c>
      <c r="D65" s="181" t="s">
        <v>239</v>
      </c>
      <c r="E65" s="182">
        <v>1</v>
      </c>
      <c r="F65" s="183"/>
      <c r="G65" s="184">
        <f t="shared" ref="G65:G79" si="14">ROUND(E65*F65,2)</f>
        <v>0</v>
      </c>
      <c r="H65" s="161"/>
      <c r="I65" s="160">
        <f t="shared" ref="I65:I79" si="15">ROUND(E65*H65,2)</f>
        <v>0</v>
      </c>
      <c r="J65" s="161"/>
      <c r="K65" s="160">
        <f t="shared" ref="K65:K79" si="16">ROUND(E65*J65,2)</f>
        <v>0</v>
      </c>
      <c r="L65" s="160">
        <v>21</v>
      </c>
      <c r="M65" s="160">
        <f t="shared" ref="M65:M79" si="17">G65*(1+L65/100)</f>
        <v>0</v>
      </c>
      <c r="N65" s="159">
        <v>0</v>
      </c>
      <c r="O65" s="159">
        <f t="shared" ref="O65:O79" si="18">ROUND(E65*N65,2)</f>
        <v>0</v>
      </c>
      <c r="P65" s="159">
        <v>0</v>
      </c>
      <c r="Q65" s="159">
        <f t="shared" ref="Q65:Q79" si="19">ROUND(E65*P65,2)</f>
        <v>0</v>
      </c>
      <c r="R65" s="160"/>
      <c r="S65" s="160" t="s">
        <v>155</v>
      </c>
      <c r="T65" s="160" t="s">
        <v>149</v>
      </c>
      <c r="U65" s="160">
        <v>0</v>
      </c>
      <c r="V65" s="160">
        <f t="shared" ref="V65:V79" si="20">ROUND(E65*U65,2)</f>
        <v>0</v>
      </c>
      <c r="W65" s="160"/>
      <c r="X65" s="160" t="s">
        <v>230</v>
      </c>
      <c r="Y65" s="160" t="s">
        <v>151</v>
      </c>
      <c r="Z65" s="150"/>
      <c r="AA65" s="150"/>
      <c r="AB65" s="150"/>
      <c r="AC65" s="150"/>
      <c r="AD65" s="150"/>
      <c r="AE65" s="150"/>
      <c r="AF65" s="150"/>
      <c r="AG65" s="150" t="s">
        <v>425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ht="22.5" outlineLevel="1" x14ac:dyDescent="0.2">
      <c r="A66" s="179">
        <v>57</v>
      </c>
      <c r="B66" s="180" t="s">
        <v>1660</v>
      </c>
      <c r="C66" s="187" t="s">
        <v>1661</v>
      </c>
      <c r="D66" s="181" t="s">
        <v>239</v>
      </c>
      <c r="E66" s="182">
        <v>1</v>
      </c>
      <c r="F66" s="183"/>
      <c r="G66" s="184">
        <f t="shared" si="14"/>
        <v>0</v>
      </c>
      <c r="H66" s="161"/>
      <c r="I66" s="160">
        <f t="shared" si="15"/>
        <v>0</v>
      </c>
      <c r="J66" s="161"/>
      <c r="K66" s="160">
        <f t="shared" si="16"/>
        <v>0</v>
      </c>
      <c r="L66" s="160">
        <v>21</v>
      </c>
      <c r="M66" s="160">
        <f t="shared" si="17"/>
        <v>0</v>
      </c>
      <c r="N66" s="159">
        <v>0</v>
      </c>
      <c r="O66" s="159">
        <f t="shared" si="18"/>
        <v>0</v>
      </c>
      <c r="P66" s="159">
        <v>0</v>
      </c>
      <c r="Q66" s="159">
        <f t="shared" si="19"/>
        <v>0</v>
      </c>
      <c r="R66" s="160"/>
      <c r="S66" s="160" t="s">
        <v>155</v>
      </c>
      <c r="T66" s="160" t="s">
        <v>149</v>
      </c>
      <c r="U66" s="160">
        <v>0</v>
      </c>
      <c r="V66" s="160">
        <f t="shared" si="20"/>
        <v>0</v>
      </c>
      <c r="W66" s="160"/>
      <c r="X66" s="160" t="s">
        <v>230</v>
      </c>
      <c r="Y66" s="160" t="s">
        <v>151</v>
      </c>
      <c r="Z66" s="150"/>
      <c r="AA66" s="150"/>
      <c r="AB66" s="150"/>
      <c r="AC66" s="150"/>
      <c r="AD66" s="150"/>
      <c r="AE66" s="150"/>
      <c r="AF66" s="150"/>
      <c r="AG66" s="150" t="s">
        <v>425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33.75" outlineLevel="1" x14ac:dyDescent="0.2">
      <c r="A67" s="179">
        <v>58</v>
      </c>
      <c r="B67" s="180" t="s">
        <v>1662</v>
      </c>
      <c r="C67" s="187" t="s">
        <v>1663</v>
      </c>
      <c r="D67" s="181" t="s">
        <v>239</v>
      </c>
      <c r="E67" s="182">
        <v>6</v>
      </c>
      <c r="F67" s="183"/>
      <c r="G67" s="184">
        <f t="shared" si="14"/>
        <v>0</v>
      </c>
      <c r="H67" s="161"/>
      <c r="I67" s="160">
        <f t="shared" si="15"/>
        <v>0</v>
      </c>
      <c r="J67" s="161"/>
      <c r="K67" s="160">
        <f t="shared" si="16"/>
        <v>0</v>
      </c>
      <c r="L67" s="160">
        <v>21</v>
      </c>
      <c r="M67" s="160">
        <f t="shared" si="17"/>
        <v>0</v>
      </c>
      <c r="N67" s="159">
        <v>0</v>
      </c>
      <c r="O67" s="159">
        <f t="shared" si="18"/>
        <v>0</v>
      </c>
      <c r="P67" s="159">
        <v>0</v>
      </c>
      <c r="Q67" s="159">
        <f t="shared" si="19"/>
        <v>0</v>
      </c>
      <c r="R67" s="160"/>
      <c r="S67" s="160" t="s">
        <v>155</v>
      </c>
      <c r="T67" s="160" t="s">
        <v>149</v>
      </c>
      <c r="U67" s="160">
        <v>0</v>
      </c>
      <c r="V67" s="160">
        <f t="shared" si="20"/>
        <v>0</v>
      </c>
      <c r="W67" s="160"/>
      <c r="X67" s="160" t="s">
        <v>230</v>
      </c>
      <c r="Y67" s="160" t="s">
        <v>151</v>
      </c>
      <c r="Z67" s="150"/>
      <c r="AA67" s="150"/>
      <c r="AB67" s="150"/>
      <c r="AC67" s="150"/>
      <c r="AD67" s="150"/>
      <c r="AE67" s="150"/>
      <c r="AF67" s="150"/>
      <c r="AG67" s="150" t="s">
        <v>425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22.5" outlineLevel="1" x14ac:dyDescent="0.2">
      <c r="A68" s="179">
        <v>59</v>
      </c>
      <c r="B68" s="180" t="s">
        <v>1664</v>
      </c>
      <c r="C68" s="187" t="s">
        <v>1665</v>
      </c>
      <c r="D68" s="181" t="s">
        <v>239</v>
      </c>
      <c r="E68" s="182">
        <v>1</v>
      </c>
      <c r="F68" s="183"/>
      <c r="G68" s="184">
        <f t="shared" si="14"/>
        <v>0</v>
      </c>
      <c r="H68" s="161"/>
      <c r="I68" s="160">
        <f t="shared" si="15"/>
        <v>0</v>
      </c>
      <c r="J68" s="161"/>
      <c r="K68" s="160">
        <f t="shared" si="16"/>
        <v>0</v>
      </c>
      <c r="L68" s="160">
        <v>21</v>
      </c>
      <c r="M68" s="160">
        <f t="shared" si="17"/>
        <v>0</v>
      </c>
      <c r="N68" s="159">
        <v>0</v>
      </c>
      <c r="O68" s="159">
        <f t="shared" si="18"/>
        <v>0</v>
      </c>
      <c r="P68" s="159">
        <v>0</v>
      </c>
      <c r="Q68" s="159">
        <f t="shared" si="19"/>
        <v>0</v>
      </c>
      <c r="R68" s="160"/>
      <c r="S68" s="160" t="s">
        <v>155</v>
      </c>
      <c r="T68" s="160" t="s">
        <v>149</v>
      </c>
      <c r="U68" s="160">
        <v>0</v>
      </c>
      <c r="V68" s="160">
        <f t="shared" si="20"/>
        <v>0</v>
      </c>
      <c r="W68" s="160"/>
      <c r="X68" s="160" t="s">
        <v>230</v>
      </c>
      <c r="Y68" s="160" t="s">
        <v>151</v>
      </c>
      <c r="Z68" s="150"/>
      <c r="AA68" s="150"/>
      <c r="AB68" s="150"/>
      <c r="AC68" s="150"/>
      <c r="AD68" s="150"/>
      <c r="AE68" s="150"/>
      <c r="AF68" s="150"/>
      <c r="AG68" s="150" t="s">
        <v>425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ht="22.5" outlineLevel="1" x14ac:dyDescent="0.2">
      <c r="A69" s="179">
        <v>60</v>
      </c>
      <c r="B69" s="180" t="s">
        <v>1666</v>
      </c>
      <c r="C69" s="187" t="s">
        <v>1667</v>
      </c>
      <c r="D69" s="181" t="s">
        <v>239</v>
      </c>
      <c r="E69" s="182">
        <v>1</v>
      </c>
      <c r="F69" s="183"/>
      <c r="G69" s="184">
        <f t="shared" si="14"/>
        <v>0</v>
      </c>
      <c r="H69" s="161"/>
      <c r="I69" s="160">
        <f t="shared" si="15"/>
        <v>0</v>
      </c>
      <c r="J69" s="161"/>
      <c r="K69" s="160">
        <f t="shared" si="16"/>
        <v>0</v>
      </c>
      <c r="L69" s="160">
        <v>21</v>
      </c>
      <c r="M69" s="160">
        <f t="shared" si="17"/>
        <v>0</v>
      </c>
      <c r="N69" s="159">
        <v>0</v>
      </c>
      <c r="O69" s="159">
        <f t="shared" si="18"/>
        <v>0</v>
      </c>
      <c r="P69" s="159">
        <v>0</v>
      </c>
      <c r="Q69" s="159">
        <f t="shared" si="19"/>
        <v>0</v>
      </c>
      <c r="R69" s="160"/>
      <c r="S69" s="160" t="s">
        <v>155</v>
      </c>
      <c r="T69" s="160" t="s">
        <v>149</v>
      </c>
      <c r="U69" s="160">
        <v>0</v>
      </c>
      <c r="V69" s="160">
        <f t="shared" si="20"/>
        <v>0</v>
      </c>
      <c r="W69" s="160"/>
      <c r="X69" s="160" t="s">
        <v>230</v>
      </c>
      <c r="Y69" s="160" t="s">
        <v>151</v>
      </c>
      <c r="Z69" s="150"/>
      <c r="AA69" s="150"/>
      <c r="AB69" s="150"/>
      <c r="AC69" s="150"/>
      <c r="AD69" s="150"/>
      <c r="AE69" s="150"/>
      <c r="AF69" s="150"/>
      <c r="AG69" s="150" t="s">
        <v>425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22.5" outlineLevel="1" x14ac:dyDescent="0.2">
      <c r="A70" s="179">
        <v>61</v>
      </c>
      <c r="B70" s="180" t="s">
        <v>1668</v>
      </c>
      <c r="C70" s="187" t="s">
        <v>1669</v>
      </c>
      <c r="D70" s="181" t="s">
        <v>239</v>
      </c>
      <c r="E70" s="182">
        <v>1</v>
      </c>
      <c r="F70" s="183"/>
      <c r="G70" s="184">
        <f t="shared" si="14"/>
        <v>0</v>
      </c>
      <c r="H70" s="161"/>
      <c r="I70" s="160">
        <f t="shared" si="15"/>
        <v>0</v>
      </c>
      <c r="J70" s="161"/>
      <c r="K70" s="160">
        <f t="shared" si="16"/>
        <v>0</v>
      </c>
      <c r="L70" s="160">
        <v>21</v>
      </c>
      <c r="M70" s="160">
        <f t="shared" si="17"/>
        <v>0</v>
      </c>
      <c r="N70" s="159">
        <v>0</v>
      </c>
      <c r="O70" s="159">
        <f t="shared" si="18"/>
        <v>0</v>
      </c>
      <c r="P70" s="159">
        <v>0</v>
      </c>
      <c r="Q70" s="159">
        <f t="shared" si="19"/>
        <v>0</v>
      </c>
      <c r="R70" s="160"/>
      <c r="S70" s="160" t="s">
        <v>155</v>
      </c>
      <c r="T70" s="160" t="s">
        <v>149</v>
      </c>
      <c r="U70" s="160">
        <v>0</v>
      </c>
      <c r="V70" s="160">
        <f t="shared" si="20"/>
        <v>0</v>
      </c>
      <c r="W70" s="160"/>
      <c r="X70" s="160" t="s">
        <v>230</v>
      </c>
      <c r="Y70" s="160" t="s">
        <v>151</v>
      </c>
      <c r="Z70" s="150"/>
      <c r="AA70" s="150"/>
      <c r="AB70" s="150"/>
      <c r="AC70" s="150"/>
      <c r="AD70" s="150"/>
      <c r="AE70" s="150"/>
      <c r="AF70" s="150"/>
      <c r="AG70" s="150" t="s">
        <v>425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ht="22.5" outlineLevel="1" x14ac:dyDescent="0.2">
      <c r="A71" s="179">
        <v>62</v>
      </c>
      <c r="B71" s="180" t="s">
        <v>1670</v>
      </c>
      <c r="C71" s="187" t="s">
        <v>1671</v>
      </c>
      <c r="D71" s="181" t="s">
        <v>239</v>
      </c>
      <c r="E71" s="182">
        <v>1</v>
      </c>
      <c r="F71" s="183"/>
      <c r="G71" s="184">
        <f t="shared" si="14"/>
        <v>0</v>
      </c>
      <c r="H71" s="161"/>
      <c r="I71" s="160">
        <f t="shared" si="15"/>
        <v>0</v>
      </c>
      <c r="J71" s="161"/>
      <c r="K71" s="160">
        <f t="shared" si="16"/>
        <v>0</v>
      </c>
      <c r="L71" s="160">
        <v>21</v>
      </c>
      <c r="M71" s="160">
        <f t="shared" si="17"/>
        <v>0</v>
      </c>
      <c r="N71" s="159">
        <v>0</v>
      </c>
      <c r="O71" s="159">
        <f t="shared" si="18"/>
        <v>0</v>
      </c>
      <c r="P71" s="159">
        <v>0</v>
      </c>
      <c r="Q71" s="159">
        <f t="shared" si="19"/>
        <v>0</v>
      </c>
      <c r="R71" s="160"/>
      <c r="S71" s="160" t="s">
        <v>155</v>
      </c>
      <c r="T71" s="160" t="s">
        <v>149</v>
      </c>
      <c r="U71" s="160">
        <v>0</v>
      </c>
      <c r="V71" s="160">
        <f t="shared" si="20"/>
        <v>0</v>
      </c>
      <c r="W71" s="160"/>
      <c r="X71" s="160" t="s">
        <v>230</v>
      </c>
      <c r="Y71" s="160" t="s">
        <v>151</v>
      </c>
      <c r="Z71" s="150"/>
      <c r="AA71" s="150"/>
      <c r="AB71" s="150"/>
      <c r="AC71" s="150"/>
      <c r="AD71" s="150"/>
      <c r="AE71" s="150"/>
      <c r="AF71" s="150"/>
      <c r="AG71" s="150" t="s">
        <v>425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">
      <c r="A72" s="179">
        <v>63</v>
      </c>
      <c r="B72" s="180" t="s">
        <v>1672</v>
      </c>
      <c r="C72" s="187" t="s">
        <v>1673</v>
      </c>
      <c r="D72" s="181" t="s">
        <v>239</v>
      </c>
      <c r="E72" s="182">
        <v>1</v>
      </c>
      <c r="F72" s="183"/>
      <c r="G72" s="184">
        <f t="shared" si="14"/>
        <v>0</v>
      </c>
      <c r="H72" s="161"/>
      <c r="I72" s="160">
        <f t="shared" si="15"/>
        <v>0</v>
      </c>
      <c r="J72" s="161"/>
      <c r="K72" s="160">
        <f t="shared" si="16"/>
        <v>0</v>
      </c>
      <c r="L72" s="160">
        <v>21</v>
      </c>
      <c r="M72" s="160">
        <f t="shared" si="17"/>
        <v>0</v>
      </c>
      <c r="N72" s="159">
        <v>0</v>
      </c>
      <c r="O72" s="159">
        <f t="shared" si="18"/>
        <v>0</v>
      </c>
      <c r="P72" s="159">
        <v>0</v>
      </c>
      <c r="Q72" s="159">
        <f t="shared" si="19"/>
        <v>0</v>
      </c>
      <c r="R72" s="160"/>
      <c r="S72" s="160" t="s">
        <v>155</v>
      </c>
      <c r="T72" s="160" t="s">
        <v>149</v>
      </c>
      <c r="U72" s="160">
        <v>0</v>
      </c>
      <c r="V72" s="160">
        <f t="shared" si="20"/>
        <v>0</v>
      </c>
      <c r="W72" s="160"/>
      <c r="X72" s="160" t="s">
        <v>230</v>
      </c>
      <c r="Y72" s="160" t="s">
        <v>151</v>
      </c>
      <c r="Z72" s="150"/>
      <c r="AA72" s="150"/>
      <c r="AB72" s="150"/>
      <c r="AC72" s="150"/>
      <c r="AD72" s="150"/>
      <c r="AE72" s="150"/>
      <c r="AF72" s="150"/>
      <c r="AG72" s="150" t="s">
        <v>425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ht="22.5" outlineLevel="1" x14ac:dyDescent="0.2">
      <c r="A73" s="179">
        <v>64</v>
      </c>
      <c r="B73" s="180" t="s">
        <v>1674</v>
      </c>
      <c r="C73" s="187" t="s">
        <v>1675</v>
      </c>
      <c r="D73" s="181" t="s">
        <v>239</v>
      </c>
      <c r="E73" s="182">
        <v>1</v>
      </c>
      <c r="F73" s="183"/>
      <c r="G73" s="184">
        <f t="shared" si="14"/>
        <v>0</v>
      </c>
      <c r="H73" s="161"/>
      <c r="I73" s="160">
        <f t="shared" si="15"/>
        <v>0</v>
      </c>
      <c r="J73" s="161"/>
      <c r="K73" s="160">
        <f t="shared" si="16"/>
        <v>0</v>
      </c>
      <c r="L73" s="160">
        <v>21</v>
      </c>
      <c r="M73" s="160">
        <f t="shared" si="17"/>
        <v>0</v>
      </c>
      <c r="N73" s="159">
        <v>0</v>
      </c>
      <c r="O73" s="159">
        <f t="shared" si="18"/>
        <v>0</v>
      </c>
      <c r="P73" s="159">
        <v>0</v>
      </c>
      <c r="Q73" s="159">
        <f t="shared" si="19"/>
        <v>0</v>
      </c>
      <c r="R73" s="160"/>
      <c r="S73" s="160" t="s">
        <v>155</v>
      </c>
      <c r="T73" s="160" t="s">
        <v>149</v>
      </c>
      <c r="U73" s="160">
        <v>0</v>
      </c>
      <c r="V73" s="160">
        <f t="shared" si="20"/>
        <v>0</v>
      </c>
      <c r="W73" s="160"/>
      <c r="X73" s="160" t="s">
        <v>230</v>
      </c>
      <c r="Y73" s="160" t="s">
        <v>151</v>
      </c>
      <c r="Z73" s="150"/>
      <c r="AA73" s="150"/>
      <c r="AB73" s="150"/>
      <c r="AC73" s="150"/>
      <c r="AD73" s="150"/>
      <c r="AE73" s="150"/>
      <c r="AF73" s="150"/>
      <c r="AG73" s="150" t="s">
        <v>425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ht="22.5" outlineLevel="1" x14ac:dyDescent="0.2">
      <c r="A74" s="179">
        <v>65</v>
      </c>
      <c r="B74" s="180" t="s">
        <v>1676</v>
      </c>
      <c r="C74" s="187" t="s">
        <v>1677</v>
      </c>
      <c r="D74" s="181" t="s">
        <v>239</v>
      </c>
      <c r="E74" s="182">
        <v>1</v>
      </c>
      <c r="F74" s="183"/>
      <c r="G74" s="184">
        <f t="shared" si="14"/>
        <v>0</v>
      </c>
      <c r="H74" s="161"/>
      <c r="I74" s="160">
        <f t="shared" si="15"/>
        <v>0</v>
      </c>
      <c r="J74" s="161"/>
      <c r="K74" s="160">
        <f t="shared" si="16"/>
        <v>0</v>
      </c>
      <c r="L74" s="160">
        <v>21</v>
      </c>
      <c r="M74" s="160">
        <f t="shared" si="17"/>
        <v>0</v>
      </c>
      <c r="N74" s="159">
        <v>0</v>
      </c>
      <c r="O74" s="159">
        <f t="shared" si="18"/>
        <v>0</v>
      </c>
      <c r="P74" s="159">
        <v>0</v>
      </c>
      <c r="Q74" s="159">
        <f t="shared" si="19"/>
        <v>0</v>
      </c>
      <c r="R74" s="160"/>
      <c r="S74" s="160" t="s">
        <v>155</v>
      </c>
      <c r="T74" s="160" t="s">
        <v>149</v>
      </c>
      <c r="U74" s="160">
        <v>0</v>
      </c>
      <c r="V74" s="160">
        <f t="shared" si="20"/>
        <v>0</v>
      </c>
      <c r="W74" s="160"/>
      <c r="X74" s="160" t="s">
        <v>230</v>
      </c>
      <c r="Y74" s="160" t="s">
        <v>151</v>
      </c>
      <c r="Z74" s="150"/>
      <c r="AA74" s="150"/>
      <c r="AB74" s="150"/>
      <c r="AC74" s="150"/>
      <c r="AD74" s="150"/>
      <c r="AE74" s="150"/>
      <c r="AF74" s="150"/>
      <c r="AG74" s="150" t="s">
        <v>425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ht="22.5" outlineLevel="1" x14ac:dyDescent="0.2">
      <c r="A75" s="179">
        <v>66</v>
      </c>
      <c r="B75" s="180" t="s">
        <v>1678</v>
      </c>
      <c r="C75" s="187" t="s">
        <v>1679</v>
      </c>
      <c r="D75" s="181" t="s">
        <v>239</v>
      </c>
      <c r="E75" s="182">
        <v>2</v>
      </c>
      <c r="F75" s="183"/>
      <c r="G75" s="184">
        <f t="shared" si="14"/>
        <v>0</v>
      </c>
      <c r="H75" s="161"/>
      <c r="I75" s="160">
        <f t="shared" si="15"/>
        <v>0</v>
      </c>
      <c r="J75" s="161"/>
      <c r="K75" s="160">
        <f t="shared" si="16"/>
        <v>0</v>
      </c>
      <c r="L75" s="160">
        <v>21</v>
      </c>
      <c r="M75" s="160">
        <f t="shared" si="17"/>
        <v>0</v>
      </c>
      <c r="N75" s="159">
        <v>0</v>
      </c>
      <c r="O75" s="159">
        <f t="shared" si="18"/>
        <v>0</v>
      </c>
      <c r="P75" s="159">
        <v>0</v>
      </c>
      <c r="Q75" s="159">
        <f t="shared" si="19"/>
        <v>0</v>
      </c>
      <c r="R75" s="160"/>
      <c r="S75" s="160" t="s">
        <v>155</v>
      </c>
      <c r="T75" s="160" t="s">
        <v>149</v>
      </c>
      <c r="U75" s="160">
        <v>0</v>
      </c>
      <c r="V75" s="160">
        <f t="shared" si="20"/>
        <v>0</v>
      </c>
      <c r="W75" s="160"/>
      <c r="X75" s="160" t="s">
        <v>230</v>
      </c>
      <c r="Y75" s="160" t="s">
        <v>151</v>
      </c>
      <c r="Z75" s="150"/>
      <c r="AA75" s="150"/>
      <c r="AB75" s="150"/>
      <c r="AC75" s="150"/>
      <c r="AD75" s="150"/>
      <c r="AE75" s="150"/>
      <c r="AF75" s="150"/>
      <c r="AG75" s="150" t="s">
        <v>425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ht="22.5" outlineLevel="1" x14ac:dyDescent="0.2">
      <c r="A76" s="179">
        <v>67</v>
      </c>
      <c r="B76" s="180" t="s">
        <v>1668</v>
      </c>
      <c r="C76" s="187" t="s">
        <v>1680</v>
      </c>
      <c r="D76" s="181" t="s">
        <v>239</v>
      </c>
      <c r="E76" s="182">
        <v>2</v>
      </c>
      <c r="F76" s="183"/>
      <c r="G76" s="184">
        <f t="shared" si="14"/>
        <v>0</v>
      </c>
      <c r="H76" s="161"/>
      <c r="I76" s="160">
        <f t="shared" si="15"/>
        <v>0</v>
      </c>
      <c r="J76" s="161"/>
      <c r="K76" s="160">
        <f t="shared" si="16"/>
        <v>0</v>
      </c>
      <c r="L76" s="160">
        <v>21</v>
      </c>
      <c r="M76" s="160">
        <f t="shared" si="17"/>
        <v>0</v>
      </c>
      <c r="N76" s="159">
        <v>0</v>
      </c>
      <c r="O76" s="159">
        <f t="shared" si="18"/>
        <v>0</v>
      </c>
      <c r="P76" s="159">
        <v>0</v>
      </c>
      <c r="Q76" s="159">
        <f t="shared" si="19"/>
        <v>0</v>
      </c>
      <c r="R76" s="160"/>
      <c r="S76" s="160" t="s">
        <v>155</v>
      </c>
      <c r="T76" s="160" t="s">
        <v>149</v>
      </c>
      <c r="U76" s="160">
        <v>0</v>
      </c>
      <c r="V76" s="160">
        <f t="shared" si="20"/>
        <v>0</v>
      </c>
      <c r="W76" s="160"/>
      <c r="X76" s="160" t="s">
        <v>1533</v>
      </c>
      <c r="Y76" s="160" t="s">
        <v>151</v>
      </c>
      <c r="Z76" s="150"/>
      <c r="AA76" s="150"/>
      <c r="AB76" s="150"/>
      <c r="AC76" s="150"/>
      <c r="AD76" s="150"/>
      <c r="AE76" s="150"/>
      <c r="AF76" s="150"/>
      <c r="AG76" s="150" t="s">
        <v>1681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ht="22.5" outlineLevel="1" x14ac:dyDescent="0.2">
      <c r="A77" s="179">
        <v>68</v>
      </c>
      <c r="B77" s="180" t="s">
        <v>1670</v>
      </c>
      <c r="C77" s="187" t="s">
        <v>1682</v>
      </c>
      <c r="D77" s="181" t="s">
        <v>239</v>
      </c>
      <c r="E77" s="182">
        <v>1</v>
      </c>
      <c r="F77" s="183"/>
      <c r="G77" s="184">
        <f t="shared" si="14"/>
        <v>0</v>
      </c>
      <c r="H77" s="161"/>
      <c r="I77" s="160">
        <f t="shared" si="15"/>
        <v>0</v>
      </c>
      <c r="J77" s="161"/>
      <c r="K77" s="160">
        <f t="shared" si="16"/>
        <v>0</v>
      </c>
      <c r="L77" s="160">
        <v>21</v>
      </c>
      <c r="M77" s="160">
        <f t="shared" si="17"/>
        <v>0</v>
      </c>
      <c r="N77" s="159">
        <v>0</v>
      </c>
      <c r="O77" s="159">
        <f t="shared" si="18"/>
        <v>0</v>
      </c>
      <c r="P77" s="159">
        <v>0</v>
      </c>
      <c r="Q77" s="159">
        <f t="shared" si="19"/>
        <v>0</v>
      </c>
      <c r="R77" s="160"/>
      <c r="S77" s="160" t="s">
        <v>155</v>
      </c>
      <c r="T77" s="160" t="s">
        <v>149</v>
      </c>
      <c r="U77" s="160">
        <v>0</v>
      </c>
      <c r="V77" s="160">
        <f t="shared" si="20"/>
        <v>0</v>
      </c>
      <c r="W77" s="160"/>
      <c r="X77" s="160" t="s">
        <v>1533</v>
      </c>
      <c r="Y77" s="160" t="s">
        <v>151</v>
      </c>
      <c r="Z77" s="150"/>
      <c r="AA77" s="150"/>
      <c r="AB77" s="150"/>
      <c r="AC77" s="150"/>
      <c r="AD77" s="150"/>
      <c r="AE77" s="150"/>
      <c r="AF77" s="150"/>
      <c r="AG77" s="150" t="s">
        <v>1681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ht="22.5" outlineLevel="1" x14ac:dyDescent="0.2">
      <c r="A78" s="179">
        <v>69</v>
      </c>
      <c r="B78" s="180" t="s">
        <v>1683</v>
      </c>
      <c r="C78" s="187" t="s">
        <v>1684</v>
      </c>
      <c r="D78" s="181" t="s">
        <v>239</v>
      </c>
      <c r="E78" s="182">
        <v>5</v>
      </c>
      <c r="F78" s="183"/>
      <c r="G78" s="184">
        <f t="shared" si="14"/>
        <v>0</v>
      </c>
      <c r="H78" s="161"/>
      <c r="I78" s="160">
        <f t="shared" si="15"/>
        <v>0</v>
      </c>
      <c r="J78" s="161"/>
      <c r="K78" s="160">
        <f t="shared" si="16"/>
        <v>0</v>
      </c>
      <c r="L78" s="160">
        <v>21</v>
      </c>
      <c r="M78" s="160">
        <f t="shared" si="17"/>
        <v>0</v>
      </c>
      <c r="N78" s="159">
        <v>0</v>
      </c>
      <c r="O78" s="159">
        <f t="shared" si="18"/>
        <v>0</v>
      </c>
      <c r="P78" s="159">
        <v>0</v>
      </c>
      <c r="Q78" s="159">
        <f t="shared" si="19"/>
        <v>0</v>
      </c>
      <c r="R78" s="160"/>
      <c r="S78" s="160" t="s">
        <v>155</v>
      </c>
      <c r="T78" s="160" t="s">
        <v>149</v>
      </c>
      <c r="U78" s="160">
        <v>0</v>
      </c>
      <c r="V78" s="160">
        <f t="shared" si="20"/>
        <v>0</v>
      </c>
      <c r="W78" s="160"/>
      <c r="X78" s="160" t="s">
        <v>209</v>
      </c>
      <c r="Y78" s="160" t="s">
        <v>151</v>
      </c>
      <c r="Z78" s="150"/>
      <c r="AA78" s="150"/>
      <c r="AB78" s="150"/>
      <c r="AC78" s="150"/>
      <c r="AD78" s="150"/>
      <c r="AE78" s="150"/>
      <c r="AF78" s="150"/>
      <c r="AG78" s="150" t="s">
        <v>210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ht="22.5" outlineLevel="1" x14ac:dyDescent="0.2">
      <c r="A79" s="179">
        <v>70</v>
      </c>
      <c r="B79" s="180" t="s">
        <v>1685</v>
      </c>
      <c r="C79" s="187" t="s">
        <v>1686</v>
      </c>
      <c r="D79" s="181" t="s">
        <v>239</v>
      </c>
      <c r="E79" s="182">
        <v>30</v>
      </c>
      <c r="F79" s="183"/>
      <c r="G79" s="184">
        <f t="shared" si="14"/>
        <v>0</v>
      </c>
      <c r="H79" s="161"/>
      <c r="I79" s="160">
        <f t="shared" si="15"/>
        <v>0</v>
      </c>
      <c r="J79" s="161"/>
      <c r="K79" s="160">
        <f t="shared" si="16"/>
        <v>0</v>
      </c>
      <c r="L79" s="160">
        <v>21</v>
      </c>
      <c r="M79" s="160">
        <f t="shared" si="17"/>
        <v>0</v>
      </c>
      <c r="N79" s="159">
        <v>0</v>
      </c>
      <c r="O79" s="159">
        <f t="shared" si="18"/>
        <v>0</v>
      </c>
      <c r="P79" s="159">
        <v>0</v>
      </c>
      <c r="Q79" s="159">
        <f t="shared" si="19"/>
        <v>0</v>
      </c>
      <c r="R79" s="160"/>
      <c r="S79" s="160" t="s">
        <v>155</v>
      </c>
      <c r="T79" s="160" t="s">
        <v>149</v>
      </c>
      <c r="U79" s="160">
        <v>0</v>
      </c>
      <c r="V79" s="160">
        <f t="shared" si="20"/>
        <v>0</v>
      </c>
      <c r="W79" s="160"/>
      <c r="X79" s="160" t="s">
        <v>209</v>
      </c>
      <c r="Y79" s="160" t="s">
        <v>151</v>
      </c>
      <c r="Z79" s="150"/>
      <c r="AA79" s="150"/>
      <c r="AB79" s="150"/>
      <c r="AC79" s="150"/>
      <c r="AD79" s="150"/>
      <c r="AE79" s="150"/>
      <c r="AF79" s="150"/>
      <c r="AG79" s="150" t="s">
        <v>210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x14ac:dyDescent="0.2">
      <c r="A80" s="166" t="s">
        <v>143</v>
      </c>
      <c r="B80" s="167" t="s">
        <v>67</v>
      </c>
      <c r="C80" s="186" t="s">
        <v>68</v>
      </c>
      <c r="D80" s="168"/>
      <c r="E80" s="169"/>
      <c r="F80" s="170"/>
      <c r="G80" s="171">
        <f>SUMIF(AG81:AG99,"&lt;&gt;NOR",G81:G99)</f>
        <v>0</v>
      </c>
      <c r="H80" s="165"/>
      <c r="I80" s="165">
        <f>SUM(I81:I99)</f>
        <v>0</v>
      </c>
      <c r="J80" s="165"/>
      <c r="K80" s="165">
        <f>SUM(K81:K99)</f>
        <v>0</v>
      </c>
      <c r="L80" s="165"/>
      <c r="M80" s="165">
        <f>SUM(M81:M99)</f>
        <v>0</v>
      </c>
      <c r="N80" s="164"/>
      <c r="O80" s="164">
        <f>SUM(O81:O99)</f>
        <v>0</v>
      </c>
      <c r="P80" s="164"/>
      <c r="Q80" s="164">
        <f>SUM(Q81:Q99)</f>
        <v>0</v>
      </c>
      <c r="R80" s="165"/>
      <c r="S80" s="165"/>
      <c r="T80" s="165"/>
      <c r="U80" s="165"/>
      <c r="V80" s="165">
        <f>SUM(V81:V99)</f>
        <v>0</v>
      </c>
      <c r="W80" s="165"/>
      <c r="X80" s="165"/>
      <c r="Y80" s="165"/>
      <c r="AG80" t="s">
        <v>144</v>
      </c>
    </row>
    <row r="81" spans="1:60" outlineLevel="1" x14ac:dyDescent="0.2">
      <c r="A81" s="179">
        <v>71</v>
      </c>
      <c r="B81" s="180" t="s">
        <v>1687</v>
      </c>
      <c r="C81" s="187" t="s">
        <v>1688</v>
      </c>
      <c r="D81" s="181" t="s">
        <v>239</v>
      </c>
      <c r="E81" s="182">
        <v>1</v>
      </c>
      <c r="F81" s="183"/>
      <c r="G81" s="184">
        <f t="shared" ref="G81:G99" si="21">ROUND(E81*F81,2)</f>
        <v>0</v>
      </c>
      <c r="H81" s="161"/>
      <c r="I81" s="160">
        <f t="shared" ref="I81:I99" si="22">ROUND(E81*H81,2)</f>
        <v>0</v>
      </c>
      <c r="J81" s="161"/>
      <c r="K81" s="160">
        <f t="shared" ref="K81:K99" si="23">ROUND(E81*J81,2)</f>
        <v>0</v>
      </c>
      <c r="L81" s="160">
        <v>21</v>
      </c>
      <c r="M81" s="160">
        <f t="shared" ref="M81:M99" si="24">G81*(1+L81/100)</f>
        <v>0</v>
      </c>
      <c r="N81" s="159">
        <v>0</v>
      </c>
      <c r="O81" s="159">
        <f t="shared" ref="O81:O99" si="25">ROUND(E81*N81,2)</f>
        <v>0</v>
      </c>
      <c r="P81" s="159">
        <v>0</v>
      </c>
      <c r="Q81" s="159">
        <f t="shared" ref="Q81:Q99" si="26">ROUND(E81*P81,2)</f>
        <v>0</v>
      </c>
      <c r="R81" s="160"/>
      <c r="S81" s="160" t="s">
        <v>155</v>
      </c>
      <c r="T81" s="160" t="s">
        <v>149</v>
      </c>
      <c r="U81" s="160">
        <v>0</v>
      </c>
      <c r="V81" s="160">
        <f t="shared" ref="V81:V99" si="27">ROUND(E81*U81,2)</f>
        <v>0</v>
      </c>
      <c r="W81" s="160"/>
      <c r="X81" s="160" t="s">
        <v>209</v>
      </c>
      <c r="Y81" s="160" t="s">
        <v>151</v>
      </c>
      <c r="Z81" s="150"/>
      <c r="AA81" s="150"/>
      <c r="AB81" s="150"/>
      <c r="AC81" s="150"/>
      <c r="AD81" s="150"/>
      <c r="AE81" s="150"/>
      <c r="AF81" s="150"/>
      <c r="AG81" s="150" t="s">
        <v>210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 x14ac:dyDescent="0.2">
      <c r="A82" s="179">
        <v>72</v>
      </c>
      <c r="B82" s="180" t="s">
        <v>1689</v>
      </c>
      <c r="C82" s="187" t="s">
        <v>1690</v>
      </c>
      <c r="D82" s="181" t="s">
        <v>239</v>
      </c>
      <c r="E82" s="182">
        <v>1</v>
      </c>
      <c r="F82" s="183"/>
      <c r="G82" s="184">
        <f t="shared" si="21"/>
        <v>0</v>
      </c>
      <c r="H82" s="161"/>
      <c r="I82" s="160">
        <f t="shared" si="22"/>
        <v>0</v>
      </c>
      <c r="J82" s="161"/>
      <c r="K82" s="160">
        <f t="shared" si="23"/>
        <v>0</v>
      </c>
      <c r="L82" s="160">
        <v>21</v>
      </c>
      <c r="M82" s="160">
        <f t="shared" si="24"/>
        <v>0</v>
      </c>
      <c r="N82" s="159">
        <v>0</v>
      </c>
      <c r="O82" s="159">
        <f t="shared" si="25"/>
        <v>0</v>
      </c>
      <c r="P82" s="159">
        <v>0</v>
      </c>
      <c r="Q82" s="159">
        <f t="shared" si="26"/>
        <v>0</v>
      </c>
      <c r="R82" s="160"/>
      <c r="S82" s="160" t="s">
        <v>155</v>
      </c>
      <c r="T82" s="160" t="s">
        <v>149</v>
      </c>
      <c r="U82" s="160">
        <v>0</v>
      </c>
      <c r="V82" s="160">
        <f t="shared" si="27"/>
        <v>0</v>
      </c>
      <c r="W82" s="160"/>
      <c r="X82" s="160" t="s">
        <v>209</v>
      </c>
      <c r="Y82" s="160" t="s">
        <v>151</v>
      </c>
      <c r="Z82" s="150"/>
      <c r="AA82" s="150"/>
      <c r="AB82" s="150"/>
      <c r="AC82" s="150"/>
      <c r="AD82" s="150"/>
      <c r="AE82" s="150"/>
      <c r="AF82" s="150"/>
      <c r="AG82" s="150" t="s">
        <v>210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1" x14ac:dyDescent="0.2">
      <c r="A83" s="179">
        <v>73</v>
      </c>
      <c r="B83" s="180" t="s">
        <v>1691</v>
      </c>
      <c r="C83" s="187" t="s">
        <v>1692</v>
      </c>
      <c r="D83" s="181" t="s">
        <v>239</v>
      </c>
      <c r="E83" s="182">
        <v>10</v>
      </c>
      <c r="F83" s="183"/>
      <c r="G83" s="184">
        <f t="shared" si="21"/>
        <v>0</v>
      </c>
      <c r="H83" s="161"/>
      <c r="I83" s="160">
        <f t="shared" si="22"/>
        <v>0</v>
      </c>
      <c r="J83" s="161"/>
      <c r="K83" s="160">
        <f t="shared" si="23"/>
        <v>0</v>
      </c>
      <c r="L83" s="160">
        <v>21</v>
      </c>
      <c r="M83" s="160">
        <f t="shared" si="24"/>
        <v>0</v>
      </c>
      <c r="N83" s="159">
        <v>0</v>
      </c>
      <c r="O83" s="159">
        <f t="shared" si="25"/>
        <v>0</v>
      </c>
      <c r="P83" s="159">
        <v>0</v>
      </c>
      <c r="Q83" s="159">
        <f t="shared" si="26"/>
        <v>0</v>
      </c>
      <c r="R83" s="160"/>
      <c r="S83" s="160" t="s">
        <v>155</v>
      </c>
      <c r="T83" s="160" t="s">
        <v>149</v>
      </c>
      <c r="U83" s="160">
        <v>0</v>
      </c>
      <c r="V83" s="160">
        <f t="shared" si="27"/>
        <v>0</v>
      </c>
      <c r="W83" s="160"/>
      <c r="X83" s="160" t="s">
        <v>209</v>
      </c>
      <c r="Y83" s="160" t="s">
        <v>151</v>
      </c>
      <c r="Z83" s="150"/>
      <c r="AA83" s="150"/>
      <c r="AB83" s="150"/>
      <c r="AC83" s="150"/>
      <c r="AD83" s="150"/>
      <c r="AE83" s="150"/>
      <c r="AF83" s="150"/>
      <c r="AG83" s="150" t="s">
        <v>210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">
      <c r="A84" s="179">
        <v>74</v>
      </c>
      <c r="B84" s="180" t="s">
        <v>1693</v>
      </c>
      <c r="C84" s="187" t="s">
        <v>1694</v>
      </c>
      <c r="D84" s="181" t="s">
        <v>239</v>
      </c>
      <c r="E84" s="182">
        <v>8</v>
      </c>
      <c r="F84" s="183"/>
      <c r="G84" s="184">
        <f t="shared" si="21"/>
        <v>0</v>
      </c>
      <c r="H84" s="161"/>
      <c r="I84" s="160">
        <f t="shared" si="22"/>
        <v>0</v>
      </c>
      <c r="J84" s="161"/>
      <c r="K84" s="160">
        <f t="shared" si="23"/>
        <v>0</v>
      </c>
      <c r="L84" s="160">
        <v>21</v>
      </c>
      <c r="M84" s="160">
        <f t="shared" si="24"/>
        <v>0</v>
      </c>
      <c r="N84" s="159">
        <v>0</v>
      </c>
      <c r="O84" s="159">
        <f t="shared" si="25"/>
        <v>0</v>
      </c>
      <c r="P84" s="159">
        <v>0</v>
      </c>
      <c r="Q84" s="159">
        <f t="shared" si="26"/>
        <v>0</v>
      </c>
      <c r="R84" s="160"/>
      <c r="S84" s="160" t="s">
        <v>155</v>
      </c>
      <c r="T84" s="160" t="s">
        <v>149</v>
      </c>
      <c r="U84" s="160">
        <v>0</v>
      </c>
      <c r="V84" s="160">
        <f t="shared" si="27"/>
        <v>0</v>
      </c>
      <c r="W84" s="160"/>
      <c r="X84" s="160" t="s">
        <v>209</v>
      </c>
      <c r="Y84" s="160" t="s">
        <v>151</v>
      </c>
      <c r="Z84" s="150"/>
      <c r="AA84" s="150"/>
      <c r="AB84" s="150"/>
      <c r="AC84" s="150"/>
      <c r="AD84" s="150"/>
      <c r="AE84" s="150"/>
      <c r="AF84" s="150"/>
      <c r="AG84" s="150" t="s">
        <v>210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">
      <c r="A85" s="179">
        <v>75</v>
      </c>
      <c r="B85" s="180" t="s">
        <v>1695</v>
      </c>
      <c r="C85" s="187" t="s">
        <v>1696</v>
      </c>
      <c r="D85" s="181" t="s">
        <v>239</v>
      </c>
      <c r="E85" s="182">
        <v>2</v>
      </c>
      <c r="F85" s="183"/>
      <c r="G85" s="184">
        <f t="shared" si="21"/>
        <v>0</v>
      </c>
      <c r="H85" s="161"/>
      <c r="I85" s="160">
        <f t="shared" si="22"/>
        <v>0</v>
      </c>
      <c r="J85" s="161"/>
      <c r="K85" s="160">
        <f t="shared" si="23"/>
        <v>0</v>
      </c>
      <c r="L85" s="160">
        <v>21</v>
      </c>
      <c r="M85" s="160">
        <f t="shared" si="24"/>
        <v>0</v>
      </c>
      <c r="N85" s="159">
        <v>0</v>
      </c>
      <c r="O85" s="159">
        <f t="shared" si="25"/>
        <v>0</v>
      </c>
      <c r="P85" s="159">
        <v>0</v>
      </c>
      <c r="Q85" s="159">
        <f t="shared" si="26"/>
        <v>0</v>
      </c>
      <c r="R85" s="160"/>
      <c r="S85" s="160" t="s">
        <v>155</v>
      </c>
      <c r="T85" s="160" t="s">
        <v>149</v>
      </c>
      <c r="U85" s="160">
        <v>0</v>
      </c>
      <c r="V85" s="160">
        <f t="shared" si="27"/>
        <v>0</v>
      </c>
      <c r="W85" s="160"/>
      <c r="X85" s="160" t="s">
        <v>209</v>
      </c>
      <c r="Y85" s="160" t="s">
        <v>151</v>
      </c>
      <c r="Z85" s="150"/>
      <c r="AA85" s="150"/>
      <c r="AB85" s="150"/>
      <c r="AC85" s="150"/>
      <c r="AD85" s="150"/>
      <c r="AE85" s="150"/>
      <c r="AF85" s="150"/>
      <c r="AG85" s="150" t="s">
        <v>210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 x14ac:dyDescent="0.2">
      <c r="A86" s="179">
        <v>76</v>
      </c>
      <c r="B86" s="180" t="s">
        <v>1697</v>
      </c>
      <c r="C86" s="187" t="s">
        <v>1698</v>
      </c>
      <c r="D86" s="181" t="s">
        <v>239</v>
      </c>
      <c r="E86" s="182">
        <v>1</v>
      </c>
      <c r="F86" s="183"/>
      <c r="G86" s="184">
        <f t="shared" si="21"/>
        <v>0</v>
      </c>
      <c r="H86" s="161"/>
      <c r="I86" s="160">
        <f t="shared" si="22"/>
        <v>0</v>
      </c>
      <c r="J86" s="161"/>
      <c r="K86" s="160">
        <f t="shared" si="23"/>
        <v>0</v>
      </c>
      <c r="L86" s="160">
        <v>21</v>
      </c>
      <c r="M86" s="160">
        <f t="shared" si="24"/>
        <v>0</v>
      </c>
      <c r="N86" s="159">
        <v>0</v>
      </c>
      <c r="O86" s="159">
        <f t="shared" si="25"/>
        <v>0</v>
      </c>
      <c r="P86" s="159">
        <v>0</v>
      </c>
      <c r="Q86" s="159">
        <f t="shared" si="26"/>
        <v>0</v>
      </c>
      <c r="R86" s="160"/>
      <c r="S86" s="160" t="s">
        <v>155</v>
      </c>
      <c r="T86" s="160" t="s">
        <v>149</v>
      </c>
      <c r="U86" s="160">
        <v>0</v>
      </c>
      <c r="V86" s="160">
        <f t="shared" si="27"/>
        <v>0</v>
      </c>
      <c r="W86" s="160"/>
      <c r="X86" s="160" t="s">
        <v>209</v>
      </c>
      <c r="Y86" s="160" t="s">
        <v>151</v>
      </c>
      <c r="Z86" s="150"/>
      <c r="AA86" s="150"/>
      <c r="AB86" s="150"/>
      <c r="AC86" s="150"/>
      <c r="AD86" s="150"/>
      <c r="AE86" s="150"/>
      <c r="AF86" s="150"/>
      <c r="AG86" s="150" t="s">
        <v>210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">
      <c r="A87" s="179">
        <v>77</v>
      </c>
      <c r="B87" s="180" t="s">
        <v>1699</v>
      </c>
      <c r="C87" s="187" t="s">
        <v>1700</v>
      </c>
      <c r="D87" s="181" t="s">
        <v>239</v>
      </c>
      <c r="E87" s="182">
        <v>1</v>
      </c>
      <c r="F87" s="183"/>
      <c r="G87" s="184">
        <f t="shared" si="21"/>
        <v>0</v>
      </c>
      <c r="H87" s="161"/>
      <c r="I87" s="160">
        <f t="shared" si="22"/>
        <v>0</v>
      </c>
      <c r="J87" s="161"/>
      <c r="K87" s="160">
        <f t="shared" si="23"/>
        <v>0</v>
      </c>
      <c r="L87" s="160">
        <v>21</v>
      </c>
      <c r="M87" s="160">
        <f t="shared" si="24"/>
        <v>0</v>
      </c>
      <c r="N87" s="159">
        <v>0</v>
      </c>
      <c r="O87" s="159">
        <f t="shared" si="25"/>
        <v>0</v>
      </c>
      <c r="P87" s="159">
        <v>0</v>
      </c>
      <c r="Q87" s="159">
        <f t="shared" si="26"/>
        <v>0</v>
      </c>
      <c r="R87" s="160"/>
      <c r="S87" s="160" t="s">
        <v>155</v>
      </c>
      <c r="T87" s="160" t="s">
        <v>149</v>
      </c>
      <c r="U87" s="160">
        <v>0</v>
      </c>
      <c r="V87" s="160">
        <f t="shared" si="27"/>
        <v>0</v>
      </c>
      <c r="W87" s="160"/>
      <c r="X87" s="160" t="s">
        <v>209</v>
      </c>
      <c r="Y87" s="160" t="s">
        <v>151</v>
      </c>
      <c r="Z87" s="150"/>
      <c r="AA87" s="150"/>
      <c r="AB87" s="150"/>
      <c r="AC87" s="150"/>
      <c r="AD87" s="150"/>
      <c r="AE87" s="150"/>
      <c r="AF87" s="150"/>
      <c r="AG87" s="150" t="s">
        <v>210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">
      <c r="A88" s="179">
        <v>78</v>
      </c>
      <c r="B88" s="180" t="s">
        <v>1701</v>
      </c>
      <c r="C88" s="187" t="s">
        <v>1702</v>
      </c>
      <c r="D88" s="181" t="s">
        <v>239</v>
      </c>
      <c r="E88" s="182">
        <v>1</v>
      </c>
      <c r="F88" s="183"/>
      <c r="G88" s="184">
        <f t="shared" si="21"/>
        <v>0</v>
      </c>
      <c r="H88" s="161"/>
      <c r="I88" s="160">
        <f t="shared" si="22"/>
        <v>0</v>
      </c>
      <c r="J88" s="161"/>
      <c r="K88" s="160">
        <f t="shared" si="23"/>
        <v>0</v>
      </c>
      <c r="L88" s="160">
        <v>21</v>
      </c>
      <c r="M88" s="160">
        <f t="shared" si="24"/>
        <v>0</v>
      </c>
      <c r="N88" s="159">
        <v>0</v>
      </c>
      <c r="O88" s="159">
        <f t="shared" si="25"/>
        <v>0</v>
      </c>
      <c r="P88" s="159">
        <v>0</v>
      </c>
      <c r="Q88" s="159">
        <f t="shared" si="26"/>
        <v>0</v>
      </c>
      <c r="R88" s="160"/>
      <c r="S88" s="160" t="s">
        <v>155</v>
      </c>
      <c r="T88" s="160" t="s">
        <v>149</v>
      </c>
      <c r="U88" s="160">
        <v>0</v>
      </c>
      <c r="V88" s="160">
        <f t="shared" si="27"/>
        <v>0</v>
      </c>
      <c r="W88" s="160"/>
      <c r="X88" s="160" t="s">
        <v>209</v>
      </c>
      <c r="Y88" s="160" t="s">
        <v>151</v>
      </c>
      <c r="Z88" s="150"/>
      <c r="AA88" s="150"/>
      <c r="AB88" s="150"/>
      <c r="AC88" s="150"/>
      <c r="AD88" s="150"/>
      <c r="AE88" s="150"/>
      <c r="AF88" s="150"/>
      <c r="AG88" s="150" t="s">
        <v>210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">
      <c r="A89" s="179">
        <v>79</v>
      </c>
      <c r="B89" s="180" t="s">
        <v>1703</v>
      </c>
      <c r="C89" s="187" t="s">
        <v>1704</v>
      </c>
      <c r="D89" s="181" t="s">
        <v>239</v>
      </c>
      <c r="E89" s="182">
        <v>3</v>
      </c>
      <c r="F89" s="183"/>
      <c r="G89" s="184">
        <f t="shared" si="21"/>
        <v>0</v>
      </c>
      <c r="H89" s="161"/>
      <c r="I89" s="160">
        <f t="shared" si="22"/>
        <v>0</v>
      </c>
      <c r="J89" s="161"/>
      <c r="K89" s="160">
        <f t="shared" si="23"/>
        <v>0</v>
      </c>
      <c r="L89" s="160">
        <v>21</v>
      </c>
      <c r="M89" s="160">
        <f t="shared" si="24"/>
        <v>0</v>
      </c>
      <c r="N89" s="159">
        <v>0</v>
      </c>
      <c r="O89" s="159">
        <f t="shared" si="25"/>
        <v>0</v>
      </c>
      <c r="P89" s="159">
        <v>0</v>
      </c>
      <c r="Q89" s="159">
        <f t="shared" si="26"/>
        <v>0</v>
      </c>
      <c r="R89" s="160"/>
      <c r="S89" s="160" t="s">
        <v>155</v>
      </c>
      <c r="T89" s="160" t="s">
        <v>149</v>
      </c>
      <c r="U89" s="160">
        <v>0</v>
      </c>
      <c r="V89" s="160">
        <f t="shared" si="27"/>
        <v>0</v>
      </c>
      <c r="W89" s="160"/>
      <c r="X89" s="160" t="s">
        <v>209</v>
      </c>
      <c r="Y89" s="160" t="s">
        <v>151</v>
      </c>
      <c r="Z89" s="150"/>
      <c r="AA89" s="150"/>
      <c r="AB89" s="150"/>
      <c r="AC89" s="150"/>
      <c r="AD89" s="150"/>
      <c r="AE89" s="150"/>
      <c r="AF89" s="150"/>
      <c r="AG89" s="150" t="s">
        <v>210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">
      <c r="A90" s="179">
        <v>80</v>
      </c>
      <c r="B90" s="180" t="s">
        <v>1705</v>
      </c>
      <c r="C90" s="187" t="s">
        <v>1706</v>
      </c>
      <c r="D90" s="181" t="s">
        <v>239</v>
      </c>
      <c r="E90" s="182">
        <v>2</v>
      </c>
      <c r="F90" s="183"/>
      <c r="G90" s="184">
        <f t="shared" si="21"/>
        <v>0</v>
      </c>
      <c r="H90" s="161"/>
      <c r="I90" s="160">
        <f t="shared" si="22"/>
        <v>0</v>
      </c>
      <c r="J90" s="161"/>
      <c r="K90" s="160">
        <f t="shared" si="23"/>
        <v>0</v>
      </c>
      <c r="L90" s="160">
        <v>21</v>
      </c>
      <c r="M90" s="160">
        <f t="shared" si="24"/>
        <v>0</v>
      </c>
      <c r="N90" s="159">
        <v>0</v>
      </c>
      <c r="O90" s="159">
        <f t="shared" si="25"/>
        <v>0</v>
      </c>
      <c r="P90" s="159">
        <v>0</v>
      </c>
      <c r="Q90" s="159">
        <f t="shared" si="26"/>
        <v>0</v>
      </c>
      <c r="R90" s="160"/>
      <c r="S90" s="160" t="s">
        <v>155</v>
      </c>
      <c r="T90" s="160" t="s">
        <v>149</v>
      </c>
      <c r="U90" s="160">
        <v>0</v>
      </c>
      <c r="V90" s="160">
        <f t="shared" si="27"/>
        <v>0</v>
      </c>
      <c r="W90" s="160"/>
      <c r="X90" s="160" t="s">
        <v>209</v>
      </c>
      <c r="Y90" s="160" t="s">
        <v>151</v>
      </c>
      <c r="Z90" s="150"/>
      <c r="AA90" s="150"/>
      <c r="AB90" s="150"/>
      <c r="AC90" s="150"/>
      <c r="AD90" s="150"/>
      <c r="AE90" s="150"/>
      <c r="AF90" s="150"/>
      <c r="AG90" s="150" t="s">
        <v>210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">
      <c r="A91" s="179">
        <v>81</v>
      </c>
      <c r="B91" s="180" t="s">
        <v>1707</v>
      </c>
      <c r="C91" s="187" t="s">
        <v>1708</v>
      </c>
      <c r="D91" s="181" t="s">
        <v>239</v>
      </c>
      <c r="E91" s="182">
        <v>4</v>
      </c>
      <c r="F91" s="183"/>
      <c r="G91" s="184">
        <f t="shared" si="21"/>
        <v>0</v>
      </c>
      <c r="H91" s="161"/>
      <c r="I91" s="160">
        <f t="shared" si="22"/>
        <v>0</v>
      </c>
      <c r="J91" s="161"/>
      <c r="K91" s="160">
        <f t="shared" si="23"/>
        <v>0</v>
      </c>
      <c r="L91" s="160">
        <v>21</v>
      </c>
      <c r="M91" s="160">
        <f t="shared" si="24"/>
        <v>0</v>
      </c>
      <c r="N91" s="159">
        <v>0</v>
      </c>
      <c r="O91" s="159">
        <f t="shared" si="25"/>
        <v>0</v>
      </c>
      <c r="P91" s="159">
        <v>0</v>
      </c>
      <c r="Q91" s="159">
        <f t="shared" si="26"/>
        <v>0</v>
      </c>
      <c r="R91" s="160"/>
      <c r="S91" s="160" t="s">
        <v>155</v>
      </c>
      <c r="T91" s="160" t="s">
        <v>149</v>
      </c>
      <c r="U91" s="160">
        <v>0</v>
      </c>
      <c r="V91" s="160">
        <f t="shared" si="27"/>
        <v>0</v>
      </c>
      <c r="W91" s="160"/>
      <c r="X91" s="160" t="s">
        <v>209</v>
      </c>
      <c r="Y91" s="160" t="s">
        <v>151</v>
      </c>
      <c r="Z91" s="150"/>
      <c r="AA91" s="150"/>
      <c r="AB91" s="150"/>
      <c r="AC91" s="150"/>
      <c r="AD91" s="150"/>
      <c r="AE91" s="150"/>
      <c r="AF91" s="150"/>
      <c r="AG91" s="150" t="s">
        <v>210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">
      <c r="A92" s="179">
        <v>82</v>
      </c>
      <c r="B92" s="180" t="s">
        <v>1709</v>
      </c>
      <c r="C92" s="187" t="s">
        <v>1710</v>
      </c>
      <c r="D92" s="181" t="s">
        <v>239</v>
      </c>
      <c r="E92" s="182">
        <v>7</v>
      </c>
      <c r="F92" s="183"/>
      <c r="G92" s="184">
        <f t="shared" si="21"/>
        <v>0</v>
      </c>
      <c r="H92" s="161"/>
      <c r="I92" s="160">
        <f t="shared" si="22"/>
        <v>0</v>
      </c>
      <c r="J92" s="161"/>
      <c r="K92" s="160">
        <f t="shared" si="23"/>
        <v>0</v>
      </c>
      <c r="L92" s="160">
        <v>21</v>
      </c>
      <c r="M92" s="160">
        <f t="shared" si="24"/>
        <v>0</v>
      </c>
      <c r="N92" s="159">
        <v>0</v>
      </c>
      <c r="O92" s="159">
        <f t="shared" si="25"/>
        <v>0</v>
      </c>
      <c r="P92" s="159">
        <v>0</v>
      </c>
      <c r="Q92" s="159">
        <f t="shared" si="26"/>
        <v>0</v>
      </c>
      <c r="R92" s="160"/>
      <c r="S92" s="160" t="s">
        <v>155</v>
      </c>
      <c r="T92" s="160" t="s">
        <v>149</v>
      </c>
      <c r="U92" s="160">
        <v>0</v>
      </c>
      <c r="V92" s="160">
        <f t="shared" si="27"/>
        <v>0</v>
      </c>
      <c r="W92" s="160"/>
      <c r="X92" s="160" t="s">
        <v>209</v>
      </c>
      <c r="Y92" s="160" t="s">
        <v>151</v>
      </c>
      <c r="Z92" s="150"/>
      <c r="AA92" s="150"/>
      <c r="AB92" s="150"/>
      <c r="AC92" s="150"/>
      <c r="AD92" s="150"/>
      <c r="AE92" s="150"/>
      <c r="AF92" s="150"/>
      <c r="AG92" s="150" t="s">
        <v>210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">
      <c r="A93" s="179">
        <v>83</v>
      </c>
      <c r="B93" s="180" t="s">
        <v>1711</v>
      </c>
      <c r="C93" s="187" t="s">
        <v>1712</v>
      </c>
      <c r="D93" s="181" t="s">
        <v>239</v>
      </c>
      <c r="E93" s="182">
        <v>3</v>
      </c>
      <c r="F93" s="183"/>
      <c r="G93" s="184">
        <f t="shared" si="21"/>
        <v>0</v>
      </c>
      <c r="H93" s="161"/>
      <c r="I93" s="160">
        <f t="shared" si="22"/>
        <v>0</v>
      </c>
      <c r="J93" s="161"/>
      <c r="K93" s="160">
        <f t="shared" si="23"/>
        <v>0</v>
      </c>
      <c r="L93" s="160">
        <v>21</v>
      </c>
      <c r="M93" s="160">
        <f t="shared" si="24"/>
        <v>0</v>
      </c>
      <c r="N93" s="159">
        <v>0</v>
      </c>
      <c r="O93" s="159">
        <f t="shared" si="25"/>
        <v>0</v>
      </c>
      <c r="P93" s="159">
        <v>0</v>
      </c>
      <c r="Q93" s="159">
        <f t="shared" si="26"/>
        <v>0</v>
      </c>
      <c r="R93" s="160"/>
      <c r="S93" s="160" t="s">
        <v>155</v>
      </c>
      <c r="T93" s="160" t="s">
        <v>149</v>
      </c>
      <c r="U93" s="160">
        <v>0</v>
      </c>
      <c r="V93" s="160">
        <f t="shared" si="27"/>
        <v>0</v>
      </c>
      <c r="W93" s="160"/>
      <c r="X93" s="160" t="s">
        <v>209</v>
      </c>
      <c r="Y93" s="160" t="s">
        <v>151</v>
      </c>
      <c r="Z93" s="150"/>
      <c r="AA93" s="150"/>
      <c r="AB93" s="150"/>
      <c r="AC93" s="150"/>
      <c r="AD93" s="150"/>
      <c r="AE93" s="150"/>
      <c r="AF93" s="150"/>
      <c r="AG93" s="150" t="s">
        <v>210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">
      <c r="A94" s="179">
        <v>84</v>
      </c>
      <c r="B94" s="180" t="s">
        <v>1713</v>
      </c>
      <c r="C94" s="187" t="s">
        <v>1714</v>
      </c>
      <c r="D94" s="181" t="s">
        <v>239</v>
      </c>
      <c r="E94" s="182">
        <v>9</v>
      </c>
      <c r="F94" s="183"/>
      <c r="G94" s="184">
        <f t="shared" si="21"/>
        <v>0</v>
      </c>
      <c r="H94" s="161"/>
      <c r="I94" s="160">
        <f t="shared" si="22"/>
        <v>0</v>
      </c>
      <c r="J94" s="161"/>
      <c r="K94" s="160">
        <f t="shared" si="23"/>
        <v>0</v>
      </c>
      <c r="L94" s="160">
        <v>21</v>
      </c>
      <c r="M94" s="160">
        <f t="shared" si="24"/>
        <v>0</v>
      </c>
      <c r="N94" s="159">
        <v>0</v>
      </c>
      <c r="O94" s="159">
        <f t="shared" si="25"/>
        <v>0</v>
      </c>
      <c r="P94" s="159">
        <v>0</v>
      </c>
      <c r="Q94" s="159">
        <f t="shared" si="26"/>
        <v>0</v>
      </c>
      <c r="R94" s="160"/>
      <c r="S94" s="160" t="s">
        <v>155</v>
      </c>
      <c r="T94" s="160" t="s">
        <v>149</v>
      </c>
      <c r="U94" s="160">
        <v>0</v>
      </c>
      <c r="V94" s="160">
        <f t="shared" si="27"/>
        <v>0</v>
      </c>
      <c r="W94" s="160"/>
      <c r="X94" s="160" t="s">
        <v>209</v>
      </c>
      <c r="Y94" s="160" t="s">
        <v>151</v>
      </c>
      <c r="Z94" s="150"/>
      <c r="AA94" s="150"/>
      <c r="AB94" s="150"/>
      <c r="AC94" s="150"/>
      <c r="AD94" s="150"/>
      <c r="AE94" s="150"/>
      <c r="AF94" s="150"/>
      <c r="AG94" s="150" t="s">
        <v>210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79">
        <v>85</v>
      </c>
      <c r="B95" s="180" t="s">
        <v>1715</v>
      </c>
      <c r="C95" s="187" t="s">
        <v>1716</v>
      </c>
      <c r="D95" s="181" t="s">
        <v>239</v>
      </c>
      <c r="E95" s="182">
        <v>2</v>
      </c>
      <c r="F95" s="183"/>
      <c r="G95" s="184">
        <f t="shared" si="21"/>
        <v>0</v>
      </c>
      <c r="H95" s="161"/>
      <c r="I95" s="160">
        <f t="shared" si="22"/>
        <v>0</v>
      </c>
      <c r="J95" s="161"/>
      <c r="K95" s="160">
        <f t="shared" si="23"/>
        <v>0</v>
      </c>
      <c r="L95" s="160">
        <v>21</v>
      </c>
      <c r="M95" s="160">
        <f t="shared" si="24"/>
        <v>0</v>
      </c>
      <c r="N95" s="159">
        <v>0</v>
      </c>
      <c r="O95" s="159">
        <f t="shared" si="25"/>
        <v>0</v>
      </c>
      <c r="P95" s="159">
        <v>0</v>
      </c>
      <c r="Q95" s="159">
        <f t="shared" si="26"/>
        <v>0</v>
      </c>
      <c r="R95" s="160"/>
      <c r="S95" s="160" t="s">
        <v>155</v>
      </c>
      <c r="T95" s="160" t="s">
        <v>149</v>
      </c>
      <c r="U95" s="160">
        <v>0</v>
      </c>
      <c r="V95" s="160">
        <f t="shared" si="27"/>
        <v>0</v>
      </c>
      <c r="W95" s="160"/>
      <c r="X95" s="160" t="s">
        <v>209</v>
      </c>
      <c r="Y95" s="160" t="s">
        <v>151</v>
      </c>
      <c r="Z95" s="150"/>
      <c r="AA95" s="150"/>
      <c r="AB95" s="150"/>
      <c r="AC95" s="150"/>
      <c r="AD95" s="150"/>
      <c r="AE95" s="150"/>
      <c r="AF95" s="150"/>
      <c r="AG95" s="150" t="s">
        <v>210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">
      <c r="A96" s="179">
        <v>86</v>
      </c>
      <c r="B96" s="180" t="s">
        <v>1717</v>
      </c>
      <c r="C96" s="187" t="s">
        <v>1718</v>
      </c>
      <c r="D96" s="181" t="s">
        <v>239</v>
      </c>
      <c r="E96" s="182">
        <v>1</v>
      </c>
      <c r="F96" s="183"/>
      <c r="G96" s="184">
        <f t="shared" si="21"/>
        <v>0</v>
      </c>
      <c r="H96" s="161"/>
      <c r="I96" s="160">
        <f t="shared" si="22"/>
        <v>0</v>
      </c>
      <c r="J96" s="161"/>
      <c r="K96" s="160">
        <f t="shared" si="23"/>
        <v>0</v>
      </c>
      <c r="L96" s="160">
        <v>21</v>
      </c>
      <c r="M96" s="160">
        <f t="shared" si="24"/>
        <v>0</v>
      </c>
      <c r="N96" s="159">
        <v>0</v>
      </c>
      <c r="O96" s="159">
        <f t="shared" si="25"/>
        <v>0</v>
      </c>
      <c r="P96" s="159">
        <v>0</v>
      </c>
      <c r="Q96" s="159">
        <f t="shared" si="26"/>
        <v>0</v>
      </c>
      <c r="R96" s="160"/>
      <c r="S96" s="160" t="s">
        <v>155</v>
      </c>
      <c r="T96" s="160" t="s">
        <v>149</v>
      </c>
      <c r="U96" s="160">
        <v>0</v>
      </c>
      <c r="V96" s="160">
        <f t="shared" si="27"/>
        <v>0</v>
      </c>
      <c r="W96" s="160"/>
      <c r="X96" s="160" t="s">
        <v>209</v>
      </c>
      <c r="Y96" s="160" t="s">
        <v>151</v>
      </c>
      <c r="Z96" s="150"/>
      <c r="AA96" s="150"/>
      <c r="AB96" s="150"/>
      <c r="AC96" s="150"/>
      <c r="AD96" s="150"/>
      <c r="AE96" s="150"/>
      <c r="AF96" s="150"/>
      <c r="AG96" s="150" t="s">
        <v>210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">
      <c r="A97" s="179">
        <v>87</v>
      </c>
      <c r="B97" s="180" t="s">
        <v>1719</v>
      </c>
      <c r="C97" s="187" t="s">
        <v>1720</v>
      </c>
      <c r="D97" s="181" t="s">
        <v>239</v>
      </c>
      <c r="E97" s="182">
        <v>4</v>
      </c>
      <c r="F97" s="183"/>
      <c r="G97" s="184">
        <f t="shared" si="21"/>
        <v>0</v>
      </c>
      <c r="H97" s="161"/>
      <c r="I97" s="160">
        <f t="shared" si="22"/>
        <v>0</v>
      </c>
      <c r="J97" s="161"/>
      <c r="K97" s="160">
        <f t="shared" si="23"/>
        <v>0</v>
      </c>
      <c r="L97" s="160">
        <v>21</v>
      </c>
      <c r="M97" s="160">
        <f t="shared" si="24"/>
        <v>0</v>
      </c>
      <c r="N97" s="159">
        <v>0</v>
      </c>
      <c r="O97" s="159">
        <f t="shared" si="25"/>
        <v>0</v>
      </c>
      <c r="P97" s="159">
        <v>0</v>
      </c>
      <c r="Q97" s="159">
        <f t="shared" si="26"/>
        <v>0</v>
      </c>
      <c r="R97" s="160"/>
      <c r="S97" s="160" t="s">
        <v>155</v>
      </c>
      <c r="T97" s="160" t="s">
        <v>149</v>
      </c>
      <c r="U97" s="160">
        <v>0</v>
      </c>
      <c r="V97" s="160">
        <f t="shared" si="27"/>
        <v>0</v>
      </c>
      <c r="W97" s="160"/>
      <c r="X97" s="160" t="s">
        <v>209</v>
      </c>
      <c r="Y97" s="160" t="s">
        <v>151</v>
      </c>
      <c r="Z97" s="150"/>
      <c r="AA97" s="150"/>
      <c r="AB97" s="150"/>
      <c r="AC97" s="150"/>
      <c r="AD97" s="150"/>
      <c r="AE97" s="150"/>
      <c r="AF97" s="150"/>
      <c r="AG97" s="150" t="s">
        <v>210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ht="22.5" outlineLevel="1" x14ac:dyDescent="0.2">
      <c r="A98" s="179">
        <v>88</v>
      </c>
      <c r="B98" s="180" t="s">
        <v>1721</v>
      </c>
      <c r="C98" s="187" t="s">
        <v>1722</v>
      </c>
      <c r="D98" s="181" t="s">
        <v>1651</v>
      </c>
      <c r="E98" s="182">
        <v>1</v>
      </c>
      <c r="F98" s="183"/>
      <c r="G98" s="184">
        <f t="shared" si="21"/>
        <v>0</v>
      </c>
      <c r="H98" s="161"/>
      <c r="I98" s="160">
        <f t="shared" si="22"/>
        <v>0</v>
      </c>
      <c r="J98" s="161"/>
      <c r="K98" s="160">
        <f t="shared" si="23"/>
        <v>0</v>
      </c>
      <c r="L98" s="160">
        <v>21</v>
      </c>
      <c r="M98" s="160">
        <f t="shared" si="24"/>
        <v>0</v>
      </c>
      <c r="N98" s="159">
        <v>0</v>
      </c>
      <c r="O98" s="159">
        <f t="shared" si="25"/>
        <v>0</v>
      </c>
      <c r="P98" s="159">
        <v>0</v>
      </c>
      <c r="Q98" s="159">
        <f t="shared" si="26"/>
        <v>0</v>
      </c>
      <c r="R98" s="160"/>
      <c r="S98" s="160" t="s">
        <v>155</v>
      </c>
      <c r="T98" s="160" t="s">
        <v>149</v>
      </c>
      <c r="U98" s="160">
        <v>0</v>
      </c>
      <c r="V98" s="160">
        <f t="shared" si="27"/>
        <v>0</v>
      </c>
      <c r="W98" s="160"/>
      <c r="X98" s="160" t="s">
        <v>209</v>
      </c>
      <c r="Y98" s="160" t="s">
        <v>151</v>
      </c>
      <c r="Z98" s="150"/>
      <c r="AA98" s="150"/>
      <c r="AB98" s="150"/>
      <c r="AC98" s="150"/>
      <c r="AD98" s="150"/>
      <c r="AE98" s="150"/>
      <c r="AF98" s="150"/>
      <c r="AG98" s="150" t="s">
        <v>210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ht="22.5" outlineLevel="1" x14ac:dyDescent="0.2">
      <c r="A99" s="179">
        <v>89</v>
      </c>
      <c r="B99" s="180" t="s">
        <v>1723</v>
      </c>
      <c r="C99" s="187" t="s">
        <v>1724</v>
      </c>
      <c r="D99" s="181" t="s">
        <v>239</v>
      </c>
      <c r="E99" s="182">
        <v>30</v>
      </c>
      <c r="F99" s="183"/>
      <c r="G99" s="184">
        <f t="shared" si="21"/>
        <v>0</v>
      </c>
      <c r="H99" s="161"/>
      <c r="I99" s="160">
        <f t="shared" si="22"/>
        <v>0</v>
      </c>
      <c r="J99" s="161"/>
      <c r="K99" s="160">
        <f t="shared" si="23"/>
        <v>0</v>
      </c>
      <c r="L99" s="160">
        <v>21</v>
      </c>
      <c r="M99" s="160">
        <f t="shared" si="24"/>
        <v>0</v>
      </c>
      <c r="N99" s="159">
        <v>0</v>
      </c>
      <c r="O99" s="159">
        <f t="shared" si="25"/>
        <v>0</v>
      </c>
      <c r="P99" s="159">
        <v>0</v>
      </c>
      <c r="Q99" s="159">
        <f t="shared" si="26"/>
        <v>0</v>
      </c>
      <c r="R99" s="160"/>
      <c r="S99" s="160" t="s">
        <v>155</v>
      </c>
      <c r="T99" s="160" t="s">
        <v>149</v>
      </c>
      <c r="U99" s="160">
        <v>0</v>
      </c>
      <c r="V99" s="160">
        <f t="shared" si="27"/>
        <v>0</v>
      </c>
      <c r="W99" s="160"/>
      <c r="X99" s="160" t="s">
        <v>209</v>
      </c>
      <c r="Y99" s="160" t="s">
        <v>151</v>
      </c>
      <c r="Z99" s="150"/>
      <c r="AA99" s="150"/>
      <c r="AB99" s="150"/>
      <c r="AC99" s="150"/>
      <c r="AD99" s="150"/>
      <c r="AE99" s="150"/>
      <c r="AF99" s="150"/>
      <c r="AG99" s="150" t="s">
        <v>210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x14ac:dyDescent="0.2">
      <c r="A100" s="166" t="s">
        <v>143</v>
      </c>
      <c r="B100" s="167" t="s">
        <v>70</v>
      </c>
      <c r="C100" s="186" t="s">
        <v>71</v>
      </c>
      <c r="D100" s="168"/>
      <c r="E100" s="169"/>
      <c r="F100" s="170"/>
      <c r="G100" s="171">
        <f>SUMIF(AG101:AG130,"&lt;&gt;NOR",G101:G130)</f>
        <v>0</v>
      </c>
      <c r="H100" s="165"/>
      <c r="I100" s="165">
        <f>SUM(I101:I130)</f>
        <v>0</v>
      </c>
      <c r="J100" s="165"/>
      <c r="K100" s="165">
        <f>SUM(K101:K130)</f>
        <v>0</v>
      </c>
      <c r="L100" s="165"/>
      <c r="M100" s="165">
        <f>SUM(M101:M130)</f>
        <v>0</v>
      </c>
      <c r="N100" s="164"/>
      <c r="O100" s="164">
        <f>SUM(O101:O130)</f>
        <v>0</v>
      </c>
      <c r="P100" s="164"/>
      <c r="Q100" s="164">
        <f>SUM(Q101:Q130)</f>
        <v>0</v>
      </c>
      <c r="R100" s="165"/>
      <c r="S100" s="165"/>
      <c r="T100" s="165"/>
      <c r="U100" s="165"/>
      <c r="V100" s="165">
        <f>SUM(V101:V130)</f>
        <v>0</v>
      </c>
      <c r="W100" s="165"/>
      <c r="X100" s="165"/>
      <c r="Y100" s="165"/>
      <c r="AG100" t="s">
        <v>144</v>
      </c>
    </row>
    <row r="101" spans="1:60" outlineLevel="1" x14ac:dyDescent="0.2">
      <c r="A101" s="179">
        <v>90</v>
      </c>
      <c r="B101" s="180" t="s">
        <v>1725</v>
      </c>
      <c r="C101" s="187" t="s">
        <v>1726</v>
      </c>
      <c r="D101" s="181" t="s">
        <v>223</v>
      </c>
      <c r="E101" s="182">
        <v>40</v>
      </c>
      <c r="F101" s="183"/>
      <c r="G101" s="184">
        <f t="shared" ref="G101:G123" si="28">ROUND(E101*F101,2)</f>
        <v>0</v>
      </c>
      <c r="H101" s="161"/>
      <c r="I101" s="160">
        <f t="shared" ref="I101:I123" si="29">ROUND(E101*H101,2)</f>
        <v>0</v>
      </c>
      <c r="J101" s="161"/>
      <c r="K101" s="160">
        <f t="shared" ref="K101:K123" si="30">ROUND(E101*J101,2)</f>
        <v>0</v>
      </c>
      <c r="L101" s="160">
        <v>21</v>
      </c>
      <c r="M101" s="160">
        <f t="shared" ref="M101:M123" si="31">G101*(1+L101/100)</f>
        <v>0</v>
      </c>
      <c r="N101" s="159">
        <v>0</v>
      </c>
      <c r="O101" s="159">
        <f t="shared" ref="O101:O123" si="32">ROUND(E101*N101,2)</f>
        <v>0</v>
      </c>
      <c r="P101" s="159">
        <v>0</v>
      </c>
      <c r="Q101" s="159">
        <f t="shared" ref="Q101:Q123" si="33">ROUND(E101*P101,2)</f>
        <v>0</v>
      </c>
      <c r="R101" s="160"/>
      <c r="S101" s="160" t="s">
        <v>155</v>
      </c>
      <c r="T101" s="160" t="s">
        <v>149</v>
      </c>
      <c r="U101" s="160">
        <v>0</v>
      </c>
      <c r="V101" s="160">
        <f t="shared" ref="V101:V123" si="34">ROUND(E101*U101,2)</f>
        <v>0</v>
      </c>
      <c r="W101" s="160"/>
      <c r="X101" s="160" t="s">
        <v>209</v>
      </c>
      <c r="Y101" s="160" t="s">
        <v>151</v>
      </c>
      <c r="Z101" s="150"/>
      <c r="AA101" s="150"/>
      <c r="AB101" s="150"/>
      <c r="AC101" s="150"/>
      <c r="AD101" s="150"/>
      <c r="AE101" s="150"/>
      <c r="AF101" s="150"/>
      <c r="AG101" s="150" t="s">
        <v>210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">
      <c r="A102" s="179">
        <v>91</v>
      </c>
      <c r="B102" s="180" t="s">
        <v>1727</v>
      </c>
      <c r="C102" s="187" t="s">
        <v>1728</v>
      </c>
      <c r="D102" s="181" t="s">
        <v>223</v>
      </c>
      <c r="E102" s="182">
        <v>5</v>
      </c>
      <c r="F102" s="183"/>
      <c r="G102" s="184">
        <f t="shared" si="28"/>
        <v>0</v>
      </c>
      <c r="H102" s="161"/>
      <c r="I102" s="160">
        <f t="shared" si="29"/>
        <v>0</v>
      </c>
      <c r="J102" s="161"/>
      <c r="K102" s="160">
        <f t="shared" si="30"/>
        <v>0</v>
      </c>
      <c r="L102" s="160">
        <v>21</v>
      </c>
      <c r="M102" s="160">
        <f t="shared" si="31"/>
        <v>0</v>
      </c>
      <c r="N102" s="159">
        <v>0</v>
      </c>
      <c r="O102" s="159">
        <f t="shared" si="32"/>
        <v>0</v>
      </c>
      <c r="P102" s="159">
        <v>0</v>
      </c>
      <c r="Q102" s="159">
        <f t="shared" si="33"/>
        <v>0</v>
      </c>
      <c r="R102" s="160"/>
      <c r="S102" s="160" t="s">
        <v>155</v>
      </c>
      <c r="T102" s="160" t="s">
        <v>149</v>
      </c>
      <c r="U102" s="160">
        <v>0</v>
      </c>
      <c r="V102" s="160">
        <f t="shared" si="34"/>
        <v>0</v>
      </c>
      <c r="W102" s="160"/>
      <c r="X102" s="160" t="s">
        <v>209</v>
      </c>
      <c r="Y102" s="160" t="s">
        <v>151</v>
      </c>
      <c r="Z102" s="150"/>
      <c r="AA102" s="150"/>
      <c r="AB102" s="150"/>
      <c r="AC102" s="150"/>
      <c r="AD102" s="150"/>
      <c r="AE102" s="150"/>
      <c r="AF102" s="150"/>
      <c r="AG102" s="150" t="s">
        <v>210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">
      <c r="A103" s="179">
        <v>92</v>
      </c>
      <c r="B103" s="180" t="s">
        <v>1729</v>
      </c>
      <c r="C103" s="187" t="s">
        <v>1730</v>
      </c>
      <c r="D103" s="181" t="s">
        <v>223</v>
      </c>
      <c r="E103" s="182">
        <v>39</v>
      </c>
      <c r="F103" s="183"/>
      <c r="G103" s="184">
        <f t="shared" si="28"/>
        <v>0</v>
      </c>
      <c r="H103" s="161"/>
      <c r="I103" s="160">
        <f t="shared" si="29"/>
        <v>0</v>
      </c>
      <c r="J103" s="161"/>
      <c r="K103" s="160">
        <f t="shared" si="30"/>
        <v>0</v>
      </c>
      <c r="L103" s="160">
        <v>21</v>
      </c>
      <c r="M103" s="160">
        <f t="shared" si="31"/>
        <v>0</v>
      </c>
      <c r="N103" s="159">
        <v>0</v>
      </c>
      <c r="O103" s="159">
        <f t="shared" si="32"/>
        <v>0</v>
      </c>
      <c r="P103" s="159">
        <v>0</v>
      </c>
      <c r="Q103" s="159">
        <f t="shared" si="33"/>
        <v>0</v>
      </c>
      <c r="R103" s="160"/>
      <c r="S103" s="160" t="s">
        <v>155</v>
      </c>
      <c r="T103" s="160" t="s">
        <v>149</v>
      </c>
      <c r="U103" s="160">
        <v>0</v>
      </c>
      <c r="V103" s="160">
        <f t="shared" si="34"/>
        <v>0</v>
      </c>
      <c r="W103" s="160"/>
      <c r="X103" s="160" t="s">
        <v>209</v>
      </c>
      <c r="Y103" s="160" t="s">
        <v>151</v>
      </c>
      <c r="Z103" s="150"/>
      <c r="AA103" s="150"/>
      <c r="AB103" s="150"/>
      <c r="AC103" s="150"/>
      <c r="AD103" s="150"/>
      <c r="AE103" s="150"/>
      <c r="AF103" s="150"/>
      <c r="AG103" s="150" t="s">
        <v>210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">
      <c r="A104" s="179">
        <v>93</v>
      </c>
      <c r="B104" s="180" t="s">
        <v>1731</v>
      </c>
      <c r="C104" s="187" t="s">
        <v>1732</v>
      </c>
      <c r="D104" s="181" t="s">
        <v>223</v>
      </c>
      <c r="E104" s="182">
        <v>206</v>
      </c>
      <c r="F104" s="183"/>
      <c r="G104" s="184">
        <f t="shared" si="28"/>
        <v>0</v>
      </c>
      <c r="H104" s="161"/>
      <c r="I104" s="160">
        <f t="shared" si="29"/>
        <v>0</v>
      </c>
      <c r="J104" s="161"/>
      <c r="K104" s="160">
        <f t="shared" si="30"/>
        <v>0</v>
      </c>
      <c r="L104" s="160">
        <v>21</v>
      </c>
      <c r="M104" s="160">
        <f t="shared" si="31"/>
        <v>0</v>
      </c>
      <c r="N104" s="159">
        <v>0</v>
      </c>
      <c r="O104" s="159">
        <f t="shared" si="32"/>
        <v>0</v>
      </c>
      <c r="P104" s="159">
        <v>0</v>
      </c>
      <c r="Q104" s="159">
        <f t="shared" si="33"/>
        <v>0</v>
      </c>
      <c r="R104" s="160"/>
      <c r="S104" s="160" t="s">
        <v>155</v>
      </c>
      <c r="T104" s="160" t="s">
        <v>149</v>
      </c>
      <c r="U104" s="160">
        <v>0</v>
      </c>
      <c r="V104" s="160">
        <f t="shared" si="34"/>
        <v>0</v>
      </c>
      <c r="W104" s="160"/>
      <c r="X104" s="160" t="s">
        <v>209</v>
      </c>
      <c r="Y104" s="160" t="s">
        <v>151</v>
      </c>
      <c r="Z104" s="150"/>
      <c r="AA104" s="150"/>
      <c r="AB104" s="150"/>
      <c r="AC104" s="150"/>
      <c r="AD104" s="150"/>
      <c r="AE104" s="150"/>
      <c r="AF104" s="150"/>
      <c r="AG104" s="150" t="s">
        <v>210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">
      <c r="A105" s="179">
        <v>94</v>
      </c>
      <c r="B105" s="180" t="s">
        <v>1733</v>
      </c>
      <c r="C105" s="187" t="s">
        <v>1734</v>
      </c>
      <c r="D105" s="181" t="s">
        <v>223</v>
      </c>
      <c r="E105" s="182">
        <v>27</v>
      </c>
      <c r="F105" s="183"/>
      <c r="G105" s="184">
        <f t="shared" si="28"/>
        <v>0</v>
      </c>
      <c r="H105" s="161"/>
      <c r="I105" s="160">
        <f t="shared" si="29"/>
        <v>0</v>
      </c>
      <c r="J105" s="161"/>
      <c r="K105" s="160">
        <f t="shared" si="30"/>
        <v>0</v>
      </c>
      <c r="L105" s="160">
        <v>21</v>
      </c>
      <c r="M105" s="160">
        <f t="shared" si="31"/>
        <v>0</v>
      </c>
      <c r="N105" s="159">
        <v>0</v>
      </c>
      <c r="O105" s="159">
        <f t="shared" si="32"/>
        <v>0</v>
      </c>
      <c r="P105" s="159">
        <v>0</v>
      </c>
      <c r="Q105" s="159">
        <f t="shared" si="33"/>
        <v>0</v>
      </c>
      <c r="R105" s="160"/>
      <c r="S105" s="160" t="s">
        <v>155</v>
      </c>
      <c r="T105" s="160" t="s">
        <v>149</v>
      </c>
      <c r="U105" s="160">
        <v>0</v>
      </c>
      <c r="V105" s="160">
        <f t="shared" si="34"/>
        <v>0</v>
      </c>
      <c r="W105" s="160"/>
      <c r="X105" s="160" t="s">
        <v>209</v>
      </c>
      <c r="Y105" s="160" t="s">
        <v>151</v>
      </c>
      <c r="Z105" s="150"/>
      <c r="AA105" s="150"/>
      <c r="AB105" s="150"/>
      <c r="AC105" s="150"/>
      <c r="AD105" s="150"/>
      <c r="AE105" s="150"/>
      <c r="AF105" s="150"/>
      <c r="AG105" s="150" t="s">
        <v>210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">
      <c r="A106" s="179">
        <v>95</v>
      </c>
      <c r="B106" s="180" t="s">
        <v>1735</v>
      </c>
      <c r="C106" s="187" t="s">
        <v>1736</v>
      </c>
      <c r="D106" s="181" t="s">
        <v>223</v>
      </c>
      <c r="E106" s="182">
        <v>55</v>
      </c>
      <c r="F106" s="183"/>
      <c r="G106" s="184">
        <f t="shared" si="28"/>
        <v>0</v>
      </c>
      <c r="H106" s="161"/>
      <c r="I106" s="160">
        <f t="shared" si="29"/>
        <v>0</v>
      </c>
      <c r="J106" s="161"/>
      <c r="K106" s="160">
        <f t="shared" si="30"/>
        <v>0</v>
      </c>
      <c r="L106" s="160">
        <v>21</v>
      </c>
      <c r="M106" s="160">
        <f t="shared" si="31"/>
        <v>0</v>
      </c>
      <c r="N106" s="159">
        <v>0</v>
      </c>
      <c r="O106" s="159">
        <f t="shared" si="32"/>
        <v>0</v>
      </c>
      <c r="P106" s="159">
        <v>0</v>
      </c>
      <c r="Q106" s="159">
        <f t="shared" si="33"/>
        <v>0</v>
      </c>
      <c r="R106" s="160"/>
      <c r="S106" s="160" t="s">
        <v>155</v>
      </c>
      <c r="T106" s="160" t="s">
        <v>149</v>
      </c>
      <c r="U106" s="160">
        <v>0</v>
      </c>
      <c r="V106" s="160">
        <f t="shared" si="34"/>
        <v>0</v>
      </c>
      <c r="W106" s="160"/>
      <c r="X106" s="160" t="s">
        <v>209</v>
      </c>
      <c r="Y106" s="160" t="s">
        <v>151</v>
      </c>
      <c r="Z106" s="150"/>
      <c r="AA106" s="150"/>
      <c r="AB106" s="150"/>
      <c r="AC106" s="150"/>
      <c r="AD106" s="150"/>
      <c r="AE106" s="150"/>
      <c r="AF106" s="150"/>
      <c r="AG106" s="150" t="s">
        <v>210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">
      <c r="A107" s="179">
        <v>96</v>
      </c>
      <c r="B107" s="180" t="s">
        <v>1737</v>
      </c>
      <c r="C107" s="187" t="s">
        <v>1738</v>
      </c>
      <c r="D107" s="181" t="s">
        <v>223</v>
      </c>
      <c r="E107" s="182">
        <v>359</v>
      </c>
      <c r="F107" s="183"/>
      <c r="G107" s="184">
        <f t="shared" si="28"/>
        <v>0</v>
      </c>
      <c r="H107" s="161"/>
      <c r="I107" s="160">
        <f t="shared" si="29"/>
        <v>0</v>
      </c>
      <c r="J107" s="161"/>
      <c r="K107" s="160">
        <f t="shared" si="30"/>
        <v>0</v>
      </c>
      <c r="L107" s="160">
        <v>21</v>
      </c>
      <c r="M107" s="160">
        <f t="shared" si="31"/>
        <v>0</v>
      </c>
      <c r="N107" s="159">
        <v>0</v>
      </c>
      <c r="O107" s="159">
        <f t="shared" si="32"/>
        <v>0</v>
      </c>
      <c r="P107" s="159">
        <v>0</v>
      </c>
      <c r="Q107" s="159">
        <f t="shared" si="33"/>
        <v>0</v>
      </c>
      <c r="R107" s="160"/>
      <c r="S107" s="160" t="s">
        <v>155</v>
      </c>
      <c r="T107" s="160" t="s">
        <v>149</v>
      </c>
      <c r="U107" s="160">
        <v>0</v>
      </c>
      <c r="V107" s="160">
        <f t="shared" si="34"/>
        <v>0</v>
      </c>
      <c r="W107" s="160"/>
      <c r="X107" s="160" t="s">
        <v>209</v>
      </c>
      <c r="Y107" s="160" t="s">
        <v>151</v>
      </c>
      <c r="Z107" s="150"/>
      <c r="AA107" s="150"/>
      <c r="AB107" s="150"/>
      <c r="AC107" s="150"/>
      <c r="AD107" s="150"/>
      <c r="AE107" s="150"/>
      <c r="AF107" s="150"/>
      <c r="AG107" s="150" t="s">
        <v>210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">
      <c r="A108" s="179">
        <v>97</v>
      </c>
      <c r="B108" s="180" t="s">
        <v>1739</v>
      </c>
      <c r="C108" s="187" t="s">
        <v>1740</v>
      </c>
      <c r="D108" s="181" t="s">
        <v>223</v>
      </c>
      <c r="E108" s="182">
        <v>134</v>
      </c>
      <c r="F108" s="183"/>
      <c r="G108" s="184">
        <f t="shared" si="28"/>
        <v>0</v>
      </c>
      <c r="H108" s="161"/>
      <c r="I108" s="160">
        <f t="shared" si="29"/>
        <v>0</v>
      </c>
      <c r="J108" s="161"/>
      <c r="K108" s="160">
        <f t="shared" si="30"/>
        <v>0</v>
      </c>
      <c r="L108" s="160">
        <v>21</v>
      </c>
      <c r="M108" s="160">
        <f t="shared" si="31"/>
        <v>0</v>
      </c>
      <c r="N108" s="159">
        <v>0</v>
      </c>
      <c r="O108" s="159">
        <f t="shared" si="32"/>
        <v>0</v>
      </c>
      <c r="P108" s="159">
        <v>0</v>
      </c>
      <c r="Q108" s="159">
        <f t="shared" si="33"/>
        <v>0</v>
      </c>
      <c r="R108" s="160"/>
      <c r="S108" s="160" t="s">
        <v>155</v>
      </c>
      <c r="T108" s="160" t="s">
        <v>149</v>
      </c>
      <c r="U108" s="160">
        <v>0</v>
      </c>
      <c r="V108" s="160">
        <f t="shared" si="34"/>
        <v>0</v>
      </c>
      <c r="W108" s="160"/>
      <c r="X108" s="160" t="s">
        <v>209</v>
      </c>
      <c r="Y108" s="160" t="s">
        <v>151</v>
      </c>
      <c r="Z108" s="150"/>
      <c r="AA108" s="150"/>
      <c r="AB108" s="150"/>
      <c r="AC108" s="150"/>
      <c r="AD108" s="150"/>
      <c r="AE108" s="150"/>
      <c r="AF108" s="150"/>
      <c r="AG108" s="150" t="s">
        <v>210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">
      <c r="A109" s="179">
        <v>98</v>
      </c>
      <c r="B109" s="180" t="s">
        <v>1741</v>
      </c>
      <c r="C109" s="187" t="s">
        <v>1742</v>
      </c>
      <c r="D109" s="181" t="s">
        <v>223</v>
      </c>
      <c r="E109" s="182">
        <v>34</v>
      </c>
      <c r="F109" s="183"/>
      <c r="G109" s="184">
        <f t="shared" si="28"/>
        <v>0</v>
      </c>
      <c r="H109" s="161"/>
      <c r="I109" s="160">
        <f t="shared" si="29"/>
        <v>0</v>
      </c>
      <c r="J109" s="161"/>
      <c r="K109" s="160">
        <f t="shared" si="30"/>
        <v>0</v>
      </c>
      <c r="L109" s="160">
        <v>21</v>
      </c>
      <c r="M109" s="160">
        <f t="shared" si="31"/>
        <v>0</v>
      </c>
      <c r="N109" s="159">
        <v>0</v>
      </c>
      <c r="O109" s="159">
        <f t="shared" si="32"/>
        <v>0</v>
      </c>
      <c r="P109" s="159">
        <v>0</v>
      </c>
      <c r="Q109" s="159">
        <f t="shared" si="33"/>
        <v>0</v>
      </c>
      <c r="R109" s="160"/>
      <c r="S109" s="160" t="s">
        <v>155</v>
      </c>
      <c r="T109" s="160" t="s">
        <v>149</v>
      </c>
      <c r="U109" s="160">
        <v>0</v>
      </c>
      <c r="V109" s="160">
        <f t="shared" si="34"/>
        <v>0</v>
      </c>
      <c r="W109" s="160"/>
      <c r="X109" s="160" t="s">
        <v>209</v>
      </c>
      <c r="Y109" s="160" t="s">
        <v>151</v>
      </c>
      <c r="Z109" s="150"/>
      <c r="AA109" s="150"/>
      <c r="AB109" s="150"/>
      <c r="AC109" s="150"/>
      <c r="AD109" s="150"/>
      <c r="AE109" s="150"/>
      <c r="AF109" s="150"/>
      <c r="AG109" s="150" t="s">
        <v>210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">
      <c r="A110" s="179">
        <v>99</v>
      </c>
      <c r="B110" s="180" t="s">
        <v>1743</v>
      </c>
      <c r="C110" s="187" t="s">
        <v>1744</v>
      </c>
      <c r="D110" s="181" t="s">
        <v>239</v>
      </c>
      <c r="E110" s="182">
        <v>1</v>
      </c>
      <c r="F110" s="183"/>
      <c r="G110" s="184">
        <f t="shared" si="28"/>
        <v>0</v>
      </c>
      <c r="H110" s="161"/>
      <c r="I110" s="160">
        <f t="shared" si="29"/>
        <v>0</v>
      </c>
      <c r="J110" s="161"/>
      <c r="K110" s="160">
        <f t="shared" si="30"/>
        <v>0</v>
      </c>
      <c r="L110" s="160">
        <v>21</v>
      </c>
      <c r="M110" s="160">
        <f t="shared" si="31"/>
        <v>0</v>
      </c>
      <c r="N110" s="159">
        <v>0</v>
      </c>
      <c r="O110" s="159">
        <f t="shared" si="32"/>
        <v>0</v>
      </c>
      <c r="P110" s="159">
        <v>0</v>
      </c>
      <c r="Q110" s="159">
        <f t="shared" si="33"/>
        <v>0</v>
      </c>
      <c r="R110" s="160"/>
      <c r="S110" s="160" t="s">
        <v>155</v>
      </c>
      <c r="T110" s="160" t="s">
        <v>149</v>
      </c>
      <c r="U110" s="160">
        <v>0</v>
      </c>
      <c r="V110" s="160">
        <f t="shared" si="34"/>
        <v>0</v>
      </c>
      <c r="W110" s="160"/>
      <c r="X110" s="160" t="s">
        <v>209</v>
      </c>
      <c r="Y110" s="160" t="s">
        <v>151</v>
      </c>
      <c r="Z110" s="150"/>
      <c r="AA110" s="150"/>
      <c r="AB110" s="150"/>
      <c r="AC110" s="150"/>
      <c r="AD110" s="150"/>
      <c r="AE110" s="150"/>
      <c r="AF110" s="150"/>
      <c r="AG110" s="150" t="s">
        <v>210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">
      <c r="A111" s="179">
        <v>100</v>
      </c>
      <c r="B111" s="180" t="s">
        <v>1745</v>
      </c>
      <c r="C111" s="187" t="s">
        <v>1746</v>
      </c>
      <c r="D111" s="181" t="s">
        <v>223</v>
      </c>
      <c r="E111" s="182">
        <v>15</v>
      </c>
      <c r="F111" s="183"/>
      <c r="G111" s="184">
        <f t="shared" si="28"/>
        <v>0</v>
      </c>
      <c r="H111" s="161"/>
      <c r="I111" s="160">
        <f t="shared" si="29"/>
        <v>0</v>
      </c>
      <c r="J111" s="161"/>
      <c r="K111" s="160">
        <f t="shared" si="30"/>
        <v>0</v>
      </c>
      <c r="L111" s="160">
        <v>21</v>
      </c>
      <c r="M111" s="160">
        <f t="shared" si="31"/>
        <v>0</v>
      </c>
      <c r="N111" s="159">
        <v>0</v>
      </c>
      <c r="O111" s="159">
        <f t="shared" si="32"/>
        <v>0</v>
      </c>
      <c r="P111" s="159">
        <v>0</v>
      </c>
      <c r="Q111" s="159">
        <f t="shared" si="33"/>
        <v>0</v>
      </c>
      <c r="R111" s="160"/>
      <c r="S111" s="160" t="s">
        <v>155</v>
      </c>
      <c r="T111" s="160" t="s">
        <v>149</v>
      </c>
      <c r="U111" s="160">
        <v>0</v>
      </c>
      <c r="V111" s="160">
        <f t="shared" si="34"/>
        <v>0</v>
      </c>
      <c r="W111" s="160"/>
      <c r="X111" s="160" t="s">
        <v>230</v>
      </c>
      <c r="Y111" s="160" t="s">
        <v>151</v>
      </c>
      <c r="Z111" s="150"/>
      <c r="AA111" s="150"/>
      <c r="AB111" s="150"/>
      <c r="AC111" s="150"/>
      <c r="AD111" s="150"/>
      <c r="AE111" s="150"/>
      <c r="AF111" s="150"/>
      <c r="AG111" s="150" t="s">
        <v>425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">
      <c r="A112" s="179">
        <v>101</v>
      </c>
      <c r="B112" s="180" t="s">
        <v>1747</v>
      </c>
      <c r="C112" s="187" t="s">
        <v>1748</v>
      </c>
      <c r="D112" s="181" t="s">
        <v>223</v>
      </c>
      <c r="E112" s="182">
        <v>30</v>
      </c>
      <c r="F112" s="183"/>
      <c r="G112" s="184">
        <f t="shared" si="28"/>
        <v>0</v>
      </c>
      <c r="H112" s="161"/>
      <c r="I112" s="160">
        <f t="shared" si="29"/>
        <v>0</v>
      </c>
      <c r="J112" s="161"/>
      <c r="K112" s="160">
        <f t="shared" si="30"/>
        <v>0</v>
      </c>
      <c r="L112" s="160">
        <v>21</v>
      </c>
      <c r="M112" s="160">
        <f t="shared" si="31"/>
        <v>0</v>
      </c>
      <c r="N112" s="159">
        <v>0</v>
      </c>
      <c r="O112" s="159">
        <f t="shared" si="32"/>
        <v>0</v>
      </c>
      <c r="P112" s="159">
        <v>0</v>
      </c>
      <c r="Q112" s="159">
        <f t="shared" si="33"/>
        <v>0</v>
      </c>
      <c r="R112" s="160"/>
      <c r="S112" s="160" t="s">
        <v>155</v>
      </c>
      <c r="T112" s="160" t="s">
        <v>149</v>
      </c>
      <c r="U112" s="160">
        <v>0</v>
      </c>
      <c r="V112" s="160">
        <f t="shared" si="34"/>
        <v>0</v>
      </c>
      <c r="W112" s="160"/>
      <c r="X112" s="160" t="s">
        <v>230</v>
      </c>
      <c r="Y112" s="160" t="s">
        <v>151</v>
      </c>
      <c r="Z112" s="150"/>
      <c r="AA112" s="150"/>
      <c r="AB112" s="150"/>
      <c r="AC112" s="150"/>
      <c r="AD112" s="150"/>
      <c r="AE112" s="150"/>
      <c r="AF112" s="150"/>
      <c r="AG112" s="150" t="s">
        <v>425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ht="22.5" outlineLevel="1" x14ac:dyDescent="0.2">
      <c r="A113" s="179">
        <v>102</v>
      </c>
      <c r="B113" s="180" t="s">
        <v>1749</v>
      </c>
      <c r="C113" s="187" t="s">
        <v>1750</v>
      </c>
      <c r="D113" s="181" t="s">
        <v>223</v>
      </c>
      <c r="E113" s="182">
        <v>60</v>
      </c>
      <c r="F113" s="183"/>
      <c r="G113" s="184">
        <f t="shared" si="28"/>
        <v>0</v>
      </c>
      <c r="H113" s="161"/>
      <c r="I113" s="160">
        <f t="shared" si="29"/>
        <v>0</v>
      </c>
      <c r="J113" s="161"/>
      <c r="K113" s="160">
        <f t="shared" si="30"/>
        <v>0</v>
      </c>
      <c r="L113" s="160">
        <v>21</v>
      </c>
      <c r="M113" s="160">
        <f t="shared" si="31"/>
        <v>0</v>
      </c>
      <c r="N113" s="159">
        <v>0</v>
      </c>
      <c r="O113" s="159">
        <f t="shared" si="32"/>
        <v>0</v>
      </c>
      <c r="P113" s="159">
        <v>0</v>
      </c>
      <c r="Q113" s="159">
        <f t="shared" si="33"/>
        <v>0</v>
      </c>
      <c r="R113" s="160"/>
      <c r="S113" s="160" t="s">
        <v>155</v>
      </c>
      <c r="T113" s="160" t="s">
        <v>149</v>
      </c>
      <c r="U113" s="160">
        <v>0</v>
      </c>
      <c r="V113" s="160">
        <f t="shared" si="34"/>
        <v>0</v>
      </c>
      <c r="W113" s="160"/>
      <c r="X113" s="160" t="s">
        <v>209</v>
      </c>
      <c r="Y113" s="160" t="s">
        <v>151</v>
      </c>
      <c r="Z113" s="150"/>
      <c r="AA113" s="150"/>
      <c r="AB113" s="150"/>
      <c r="AC113" s="150"/>
      <c r="AD113" s="150"/>
      <c r="AE113" s="150"/>
      <c r="AF113" s="150"/>
      <c r="AG113" s="150" t="s">
        <v>210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ht="22.5" outlineLevel="1" x14ac:dyDescent="0.2">
      <c r="A114" s="179">
        <v>103</v>
      </c>
      <c r="B114" s="180" t="s">
        <v>1751</v>
      </c>
      <c r="C114" s="187" t="s">
        <v>1752</v>
      </c>
      <c r="D114" s="181" t="s">
        <v>223</v>
      </c>
      <c r="E114" s="182">
        <v>10</v>
      </c>
      <c r="F114" s="183"/>
      <c r="G114" s="184">
        <f t="shared" si="28"/>
        <v>0</v>
      </c>
      <c r="H114" s="161"/>
      <c r="I114" s="160">
        <f t="shared" si="29"/>
        <v>0</v>
      </c>
      <c r="J114" s="161"/>
      <c r="K114" s="160">
        <f t="shared" si="30"/>
        <v>0</v>
      </c>
      <c r="L114" s="160">
        <v>21</v>
      </c>
      <c r="M114" s="160">
        <f t="shared" si="31"/>
        <v>0</v>
      </c>
      <c r="N114" s="159">
        <v>0</v>
      </c>
      <c r="O114" s="159">
        <f t="shared" si="32"/>
        <v>0</v>
      </c>
      <c r="P114" s="159">
        <v>0</v>
      </c>
      <c r="Q114" s="159">
        <f t="shared" si="33"/>
        <v>0</v>
      </c>
      <c r="R114" s="160"/>
      <c r="S114" s="160" t="s">
        <v>155</v>
      </c>
      <c r="T114" s="160" t="s">
        <v>149</v>
      </c>
      <c r="U114" s="160">
        <v>0</v>
      </c>
      <c r="V114" s="160">
        <f t="shared" si="34"/>
        <v>0</v>
      </c>
      <c r="W114" s="160"/>
      <c r="X114" s="160" t="s">
        <v>209</v>
      </c>
      <c r="Y114" s="160" t="s">
        <v>151</v>
      </c>
      <c r="Z114" s="150"/>
      <c r="AA114" s="150"/>
      <c r="AB114" s="150"/>
      <c r="AC114" s="150"/>
      <c r="AD114" s="150"/>
      <c r="AE114" s="150"/>
      <c r="AF114" s="150"/>
      <c r="AG114" s="150" t="s">
        <v>210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">
      <c r="A115" s="179">
        <v>104</v>
      </c>
      <c r="B115" s="180" t="s">
        <v>1753</v>
      </c>
      <c r="C115" s="187" t="s">
        <v>1754</v>
      </c>
      <c r="D115" s="181" t="s">
        <v>223</v>
      </c>
      <c r="E115" s="182">
        <v>10</v>
      </c>
      <c r="F115" s="183"/>
      <c r="G115" s="184">
        <f t="shared" si="28"/>
        <v>0</v>
      </c>
      <c r="H115" s="161"/>
      <c r="I115" s="160">
        <f t="shared" si="29"/>
        <v>0</v>
      </c>
      <c r="J115" s="161"/>
      <c r="K115" s="160">
        <f t="shared" si="30"/>
        <v>0</v>
      </c>
      <c r="L115" s="160">
        <v>21</v>
      </c>
      <c r="M115" s="160">
        <f t="shared" si="31"/>
        <v>0</v>
      </c>
      <c r="N115" s="159">
        <v>0</v>
      </c>
      <c r="O115" s="159">
        <f t="shared" si="32"/>
        <v>0</v>
      </c>
      <c r="P115" s="159">
        <v>0</v>
      </c>
      <c r="Q115" s="159">
        <f t="shared" si="33"/>
        <v>0</v>
      </c>
      <c r="R115" s="160"/>
      <c r="S115" s="160" t="s">
        <v>155</v>
      </c>
      <c r="T115" s="160" t="s">
        <v>149</v>
      </c>
      <c r="U115" s="160">
        <v>0</v>
      </c>
      <c r="V115" s="160">
        <f t="shared" si="34"/>
        <v>0</v>
      </c>
      <c r="W115" s="160"/>
      <c r="X115" s="160" t="s">
        <v>209</v>
      </c>
      <c r="Y115" s="160" t="s">
        <v>151</v>
      </c>
      <c r="Z115" s="150"/>
      <c r="AA115" s="150"/>
      <c r="AB115" s="150"/>
      <c r="AC115" s="150"/>
      <c r="AD115" s="150"/>
      <c r="AE115" s="150"/>
      <c r="AF115" s="150"/>
      <c r="AG115" s="150" t="s">
        <v>210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ht="22.5" outlineLevel="1" x14ac:dyDescent="0.2">
      <c r="A116" s="179">
        <v>105</v>
      </c>
      <c r="B116" s="180" t="s">
        <v>1639</v>
      </c>
      <c r="C116" s="187" t="s">
        <v>1755</v>
      </c>
      <c r="D116" s="181" t="s">
        <v>239</v>
      </c>
      <c r="E116" s="182">
        <v>11</v>
      </c>
      <c r="F116" s="183"/>
      <c r="G116" s="184">
        <f t="shared" si="28"/>
        <v>0</v>
      </c>
      <c r="H116" s="161"/>
      <c r="I116" s="160">
        <f t="shared" si="29"/>
        <v>0</v>
      </c>
      <c r="J116" s="161"/>
      <c r="K116" s="160">
        <f t="shared" si="30"/>
        <v>0</v>
      </c>
      <c r="L116" s="160">
        <v>21</v>
      </c>
      <c r="M116" s="160">
        <f t="shared" si="31"/>
        <v>0</v>
      </c>
      <c r="N116" s="159">
        <v>0</v>
      </c>
      <c r="O116" s="159">
        <f t="shared" si="32"/>
        <v>0</v>
      </c>
      <c r="P116" s="159">
        <v>0</v>
      </c>
      <c r="Q116" s="159">
        <f t="shared" si="33"/>
        <v>0</v>
      </c>
      <c r="R116" s="160"/>
      <c r="S116" s="160" t="s">
        <v>155</v>
      </c>
      <c r="T116" s="160" t="s">
        <v>149</v>
      </c>
      <c r="U116" s="160">
        <v>0</v>
      </c>
      <c r="V116" s="160">
        <f t="shared" si="34"/>
        <v>0</v>
      </c>
      <c r="W116" s="160"/>
      <c r="X116" s="160" t="s">
        <v>1533</v>
      </c>
      <c r="Y116" s="160" t="s">
        <v>151</v>
      </c>
      <c r="Z116" s="150"/>
      <c r="AA116" s="150"/>
      <c r="AB116" s="150"/>
      <c r="AC116" s="150"/>
      <c r="AD116" s="150"/>
      <c r="AE116" s="150"/>
      <c r="AF116" s="150"/>
      <c r="AG116" s="150" t="s">
        <v>1534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ht="22.5" outlineLevel="1" x14ac:dyDescent="0.2">
      <c r="A117" s="179">
        <v>106</v>
      </c>
      <c r="B117" s="180" t="s">
        <v>1756</v>
      </c>
      <c r="C117" s="187" t="s">
        <v>1757</v>
      </c>
      <c r="D117" s="181" t="s">
        <v>239</v>
      </c>
      <c r="E117" s="182">
        <v>12</v>
      </c>
      <c r="F117" s="183"/>
      <c r="G117" s="184">
        <f t="shared" si="28"/>
        <v>0</v>
      </c>
      <c r="H117" s="161"/>
      <c r="I117" s="160">
        <f t="shared" si="29"/>
        <v>0</v>
      </c>
      <c r="J117" s="161"/>
      <c r="K117" s="160">
        <f t="shared" si="30"/>
        <v>0</v>
      </c>
      <c r="L117" s="160">
        <v>21</v>
      </c>
      <c r="M117" s="160">
        <f t="shared" si="31"/>
        <v>0</v>
      </c>
      <c r="N117" s="159">
        <v>0</v>
      </c>
      <c r="O117" s="159">
        <f t="shared" si="32"/>
        <v>0</v>
      </c>
      <c r="P117" s="159">
        <v>0</v>
      </c>
      <c r="Q117" s="159">
        <f t="shared" si="33"/>
        <v>0</v>
      </c>
      <c r="R117" s="160"/>
      <c r="S117" s="160" t="s">
        <v>155</v>
      </c>
      <c r="T117" s="160" t="s">
        <v>149</v>
      </c>
      <c r="U117" s="160">
        <v>0</v>
      </c>
      <c r="V117" s="160">
        <f t="shared" si="34"/>
        <v>0</v>
      </c>
      <c r="W117" s="160"/>
      <c r="X117" s="160" t="s">
        <v>209</v>
      </c>
      <c r="Y117" s="160" t="s">
        <v>151</v>
      </c>
      <c r="Z117" s="150"/>
      <c r="AA117" s="150"/>
      <c r="AB117" s="150"/>
      <c r="AC117" s="150"/>
      <c r="AD117" s="150"/>
      <c r="AE117" s="150"/>
      <c r="AF117" s="150"/>
      <c r="AG117" s="150" t="s">
        <v>210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ht="22.5" outlineLevel="1" x14ac:dyDescent="0.2">
      <c r="A118" s="179">
        <v>107</v>
      </c>
      <c r="B118" s="180" t="s">
        <v>1758</v>
      </c>
      <c r="C118" s="187" t="s">
        <v>1759</v>
      </c>
      <c r="D118" s="181" t="s">
        <v>239</v>
      </c>
      <c r="E118" s="182">
        <v>6</v>
      </c>
      <c r="F118" s="183"/>
      <c r="G118" s="184">
        <f t="shared" si="28"/>
        <v>0</v>
      </c>
      <c r="H118" s="161"/>
      <c r="I118" s="160">
        <f t="shared" si="29"/>
        <v>0</v>
      </c>
      <c r="J118" s="161"/>
      <c r="K118" s="160">
        <f t="shared" si="30"/>
        <v>0</v>
      </c>
      <c r="L118" s="160">
        <v>21</v>
      </c>
      <c r="M118" s="160">
        <f t="shared" si="31"/>
        <v>0</v>
      </c>
      <c r="N118" s="159">
        <v>0</v>
      </c>
      <c r="O118" s="159">
        <f t="shared" si="32"/>
        <v>0</v>
      </c>
      <c r="P118" s="159">
        <v>0</v>
      </c>
      <c r="Q118" s="159">
        <f t="shared" si="33"/>
        <v>0</v>
      </c>
      <c r="R118" s="160"/>
      <c r="S118" s="160" t="s">
        <v>155</v>
      </c>
      <c r="T118" s="160" t="s">
        <v>149</v>
      </c>
      <c r="U118" s="160">
        <v>0</v>
      </c>
      <c r="V118" s="160">
        <f t="shared" si="34"/>
        <v>0</v>
      </c>
      <c r="W118" s="160"/>
      <c r="X118" s="160" t="s">
        <v>209</v>
      </c>
      <c r="Y118" s="160" t="s">
        <v>151</v>
      </c>
      <c r="Z118" s="150"/>
      <c r="AA118" s="150"/>
      <c r="AB118" s="150"/>
      <c r="AC118" s="150"/>
      <c r="AD118" s="150"/>
      <c r="AE118" s="150"/>
      <c r="AF118" s="150"/>
      <c r="AG118" s="150" t="s">
        <v>210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">
      <c r="A119" s="179">
        <v>108</v>
      </c>
      <c r="B119" s="180" t="s">
        <v>1760</v>
      </c>
      <c r="C119" s="187" t="s">
        <v>1761</v>
      </c>
      <c r="D119" s="181" t="s">
        <v>239</v>
      </c>
      <c r="E119" s="182">
        <v>14</v>
      </c>
      <c r="F119" s="183"/>
      <c r="G119" s="184">
        <f t="shared" si="28"/>
        <v>0</v>
      </c>
      <c r="H119" s="161"/>
      <c r="I119" s="160">
        <f t="shared" si="29"/>
        <v>0</v>
      </c>
      <c r="J119" s="161"/>
      <c r="K119" s="160">
        <f t="shared" si="30"/>
        <v>0</v>
      </c>
      <c r="L119" s="160">
        <v>21</v>
      </c>
      <c r="M119" s="160">
        <f t="shared" si="31"/>
        <v>0</v>
      </c>
      <c r="N119" s="159">
        <v>0</v>
      </c>
      <c r="O119" s="159">
        <f t="shared" si="32"/>
        <v>0</v>
      </c>
      <c r="P119" s="159">
        <v>0</v>
      </c>
      <c r="Q119" s="159">
        <f t="shared" si="33"/>
        <v>0</v>
      </c>
      <c r="R119" s="160"/>
      <c r="S119" s="160" t="s">
        <v>155</v>
      </c>
      <c r="T119" s="160" t="s">
        <v>149</v>
      </c>
      <c r="U119" s="160">
        <v>0</v>
      </c>
      <c r="V119" s="160">
        <f t="shared" si="34"/>
        <v>0</v>
      </c>
      <c r="W119" s="160"/>
      <c r="X119" s="160" t="s">
        <v>209</v>
      </c>
      <c r="Y119" s="160" t="s">
        <v>151</v>
      </c>
      <c r="Z119" s="150"/>
      <c r="AA119" s="150"/>
      <c r="AB119" s="150"/>
      <c r="AC119" s="150"/>
      <c r="AD119" s="150"/>
      <c r="AE119" s="150"/>
      <c r="AF119" s="150"/>
      <c r="AG119" s="150" t="s">
        <v>210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">
      <c r="A120" s="179">
        <v>109</v>
      </c>
      <c r="B120" s="180" t="s">
        <v>1762</v>
      </c>
      <c r="C120" s="187" t="s">
        <v>1763</v>
      </c>
      <c r="D120" s="181" t="s">
        <v>239</v>
      </c>
      <c r="E120" s="182">
        <v>17</v>
      </c>
      <c r="F120" s="183"/>
      <c r="G120" s="184">
        <f t="shared" si="28"/>
        <v>0</v>
      </c>
      <c r="H120" s="161"/>
      <c r="I120" s="160">
        <f t="shared" si="29"/>
        <v>0</v>
      </c>
      <c r="J120" s="161"/>
      <c r="K120" s="160">
        <f t="shared" si="30"/>
        <v>0</v>
      </c>
      <c r="L120" s="160">
        <v>21</v>
      </c>
      <c r="M120" s="160">
        <f t="shared" si="31"/>
        <v>0</v>
      </c>
      <c r="N120" s="159">
        <v>0</v>
      </c>
      <c r="O120" s="159">
        <f t="shared" si="32"/>
        <v>0</v>
      </c>
      <c r="P120" s="159">
        <v>0</v>
      </c>
      <c r="Q120" s="159">
        <f t="shared" si="33"/>
        <v>0</v>
      </c>
      <c r="R120" s="160"/>
      <c r="S120" s="160" t="s">
        <v>155</v>
      </c>
      <c r="T120" s="160" t="s">
        <v>149</v>
      </c>
      <c r="U120" s="160">
        <v>0</v>
      </c>
      <c r="V120" s="160">
        <f t="shared" si="34"/>
        <v>0</v>
      </c>
      <c r="W120" s="160"/>
      <c r="X120" s="160" t="s">
        <v>209</v>
      </c>
      <c r="Y120" s="160" t="s">
        <v>151</v>
      </c>
      <c r="Z120" s="150"/>
      <c r="AA120" s="150"/>
      <c r="AB120" s="150"/>
      <c r="AC120" s="150"/>
      <c r="AD120" s="150"/>
      <c r="AE120" s="150"/>
      <c r="AF120" s="150"/>
      <c r="AG120" s="150" t="s">
        <v>210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">
      <c r="A121" s="179">
        <v>110</v>
      </c>
      <c r="B121" s="180" t="s">
        <v>1764</v>
      </c>
      <c r="C121" s="187" t="s">
        <v>1765</v>
      </c>
      <c r="D121" s="181" t="s">
        <v>239</v>
      </c>
      <c r="E121" s="182">
        <v>20</v>
      </c>
      <c r="F121" s="183"/>
      <c r="G121" s="184">
        <f t="shared" si="28"/>
        <v>0</v>
      </c>
      <c r="H121" s="161"/>
      <c r="I121" s="160">
        <f t="shared" si="29"/>
        <v>0</v>
      </c>
      <c r="J121" s="161"/>
      <c r="K121" s="160">
        <f t="shared" si="30"/>
        <v>0</v>
      </c>
      <c r="L121" s="160">
        <v>21</v>
      </c>
      <c r="M121" s="160">
        <f t="shared" si="31"/>
        <v>0</v>
      </c>
      <c r="N121" s="159">
        <v>0</v>
      </c>
      <c r="O121" s="159">
        <f t="shared" si="32"/>
        <v>0</v>
      </c>
      <c r="P121" s="159">
        <v>0</v>
      </c>
      <c r="Q121" s="159">
        <f t="shared" si="33"/>
        <v>0</v>
      </c>
      <c r="R121" s="160"/>
      <c r="S121" s="160" t="s">
        <v>155</v>
      </c>
      <c r="T121" s="160" t="s">
        <v>149</v>
      </c>
      <c r="U121" s="160">
        <v>0</v>
      </c>
      <c r="V121" s="160">
        <f t="shared" si="34"/>
        <v>0</v>
      </c>
      <c r="W121" s="160"/>
      <c r="X121" s="160" t="s">
        <v>209</v>
      </c>
      <c r="Y121" s="160" t="s">
        <v>151</v>
      </c>
      <c r="Z121" s="150"/>
      <c r="AA121" s="150"/>
      <c r="AB121" s="150"/>
      <c r="AC121" s="150"/>
      <c r="AD121" s="150"/>
      <c r="AE121" s="150"/>
      <c r="AF121" s="150"/>
      <c r="AG121" s="150" t="s">
        <v>210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">
      <c r="A122" s="179">
        <v>111</v>
      </c>
      <c r="B122" s="180" t="s">
        <v>1766</v>
      </c>
      <c r="C122" s="187" t="s">
        <v>1767</v>
      </c>
      <c r="D122" s="181" t="s">
        <v>239</v>
      </c>
      <c r="E122" s="182">
        <v>10</v>
      </c>
      <c r="F122" s="183"/>
      <c r="G122" s="184">
        <f t="shared" si="28"/>
        <v>0</v>
      </c>
      <c r="H122" s="161"/>
      <c r="I122" s="160">
        <f t="shared" si="29"/>
        <v>0</v>
      </c>
      <c r="J122" s="161"/>
      <c r="K122" s="160">
        <f t="shared" si="30"/>
        <v>0</v>
      </c>
      <c r="L122" s="160">
        <v>21</v>
      </c>
      <c r="M122" s="160">
        <f t="shared" si="31"/>
        <v>0</v>
      </c>
      <c r="N122" s="159">
        <v>0</v>
      </c>
      <c r="O122" s="159">
        <f t="shared" si="32"/>
        <v>0</v>
      </c>
      <c r="P122" s="159">
        <v>0</v>
      </c>
      <c r="Q122" s="159">
        <f t="shared" si="33"/>
        <v>0</v>
      </c>
      <c r="R122" s="160"/>
      <c r="S122" s="160" t="s">
        <v>155</v>
      </c>
      <c r="T122" s="160" t="s">
        <v>149</v>
      </c>
      <c r="U122" s="160">
        <v>0</v>
      </c>
      <c r="V122" s="160">
        <f t="shared" si="34"/>
        <v>0</v>
      </c>
      <c r="W122" s="160"/>
      <c r="X122" s="160" t="s">
        <v>209</v>
      </c>
      <c r="Y122" s="160" t="s">
        <v>151</v>
      </c>
      <c r="Z122" s="150"/>
      <c r="AA122" s="150"/>
      <c r="AB122" s="150"/>
      <c r="AC122" s="150"/>
      <c r="AD122" s="150"/>
      <c r="AE122" s="150"/>
      <c r="AF122" s="150"/>
      <c r="AG122" s="150" t="s">
        <v>210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">
      <c r="A123" s="173">
        <v>112</v>
      </c>
      <c r="B123" s="174" t="s">
        <v>1768</v>
      </c>
      <c r="C123" s="188" t="s">
        <v>1769</v>
      </c>
      <c r="D123" s="175" t="s">
        <v>239</v>
      </c>
      <c r="E123" s="176">
        <v>10</v>
      </c>
      <c r="F123" s="177"/>
      <c r="G123" s="178">
        <f t="shared" si="28"/>
        <v>0</v>
      </c>
      <c r="H123" s="161"/>
      <c r="I123" s="160">
        <f t="shared" si="29"/>
        <v>0</v>
      </c>
      <c r="J123" s="161"/>
      <c r="K123" s="160">
        <f t="shared" si="30"/>
        <v>0</v>
      </c>
      <c r="L123" s="160">
        <v>21</v>
      </c>
      <c r="M123" s="160">
        <f t="shared" si="31"/>
        <v>0</v>
      </c>
      <c r="N123" s="159">
        <v>0</v>
      </c>
      <c r="O123" s="159">
        <f t="shared" si="32"/>
        <v>0</v>
      </c>
      <c r="P123" s="159">
        <v>0</v>
      </c>
      <c r="Q123" s="159">
        <f t="shared" si="33"/>
        <v>0</v>
      </c>
      <c r="R123" s="160"/>
      <c r="S123" s="160" t="s">
        <v>155</v>
      </c>
      <c r="T123" s="160" t="s">
        <v>149</v>
      </c>
      <c r="U123" s="160">
        <v>0</v>
      </c>
      <c r="V123" s="160">
        <f t="shared" si="34"/>
        <v>0</v>
      </c>
      <c r="W123" s="160"/>
      <c r="X123" s="160" t="s">
        <v>209</v>
      </c>
      <c r="Y123" s="160" t="s">
        <v>151</v>
      </c>
      <c r="Z123" s="150"/>
      <c r="AA123" s="150"/>
      <c r="AB123" s="150"/>
      <c r="AC123" s="150"/>
      <c r="AD123" s="150"/>
      <c r="AE123" s="150"/>
      <c r="AF123" s="150"/>
      <c r="AG123" s="150" t="s">
        <v>210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2" x14ac:dyDescent="0.2">
      <c r="A124" s="157"/>
      <c r="B124" s="158"/>
      <c r="C124" s="189" t="s">
        <v>1770</v>
      </c>
      <c r="D124" s="162"/>
      <c r="E124" s="163">
        <v>10</v>
      </c>
      <c r="F124" s="160"/>
      <c r="G124" s="160"/>
      <c r="H124" s="160"/>
      <c r="I124" s="160"/>
      <c r="J124" s="160"/>
      <c r="K124" s="160"/>
      <c r="L124" s="160"/>
      <c r="M124" s="160"/>
      <c r="N124" s="159"/>
      <c r="O124" s="159"/>
      <c r="P124" s="159"/>
      <c r="Q124" s="159"/>
      <c r="R124" s="160"/>
      <c r="S124" s="160"/>
      <c r="T124" s="160"/>
      <c r="U124" s="160"/>
      <c r="V124" s="160"/>
      <c r="W124" s="160"/>
      <c r="X124" s="160"/>
      <c r="Y124" s="160"/>
      <c r="Z124" s="150"/>
      <c r="AA124" s="150"/>
      <c r="AB124" s="150"/>
      <c r="AC124" s="150"/>
      <c r="AD124" s="150"/>
      <c r="AE124" s="150"/>
      <c r="AF124" s="150"/>
      <c r="AG124" s="150" t="s">
        <v>171</v>
      </c>
      <c r="AH124" s="150">
        <v>0</v>
      </c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ht="33.75" outlineLevel="1" x14ac:dyDescent="0.2">
      <c r="A125" s="173">
        <v>113</v>
      </c>
      <c r="B125" s="174" t="s">
        <v>1771</v>
      </c>
      <c r="C125" s="188" t="s">
        <v>1772</v>
      </c>
      <c r="D125" s="175" t="s">
        <v>239</v>
      </c>
      <c r="E125" s="176">
        <v>10</v>
      </c>
      <c r="F125" s="177"/>
      <c r="G125" s="178">
        <f>ROUND(E125*F125,2)</f>
        <v>0</v>
      </c>
      <c r="H125" s="161"/>
      <c r="I125" s="160">
        <f>ROUND(E125*H125,2)</f>
        <v>0</v>
      </c>
      <c r="J125" s="161"/>
      <c r="K125" s="160">
        <f>ROUND(E125*J125,2)</f>
        <v>0</v>
      </c>
      <c r="L125" s="160">
        <v>21</v>
      </c>
      <c r="M125" s="160">
        <f>G125*(1+L125/100)</f>
        <v>0</v>
      </c>
      <c r="N125" s="159">
        <v>0</v>
      </c>
      <c r="O125" s="159">
        <f>ROUND(E125*N125,2)</f>
        <v>0</v>
      </c>
      <c r="P125" s="159">
        <v>0</v>
      </c>
      <c r="Q125" s="159">
        <f>ROUND(E125*P125,2)</f>
        <v>0</v>
      </c>
      <c r="R125" s="160"/>
      <c r="S125" s="160" t="s">
        <v>155</v>
      </c>
      <c r="T125" s="160" t="s">
        <v>149</v>
      </c>
      <c r="U125" s="160">
        <v>0</v>
      </c>
      <c r="V125" s="160">
        <f>ROUND(E125*U125,2)</f>
        <v>0</v>
      </c>
      <c r="W125" s="160"/>
      <c r="X125" s="160" t="s">
        <v>209</v>
      </c>
      <c r="Y125" s="160" t="s">
        <v>151</v>
      </c>
      <c r="Z125" s="150"/>
      <c r="AA125" s="150"/>
      <c r="AB125" s="150"/>
      <c r="AC125" s="150"/>
      <c r="AD125" s="150"/>
      <c r="AE125" s="150"/>
      <c r="AF125" s="150"/>
      <c r="AG125" s="150" t="s">
        <v>210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2" x14ac:dyDescent="0.2">
      <c r="A126" s="157"/>
      <c r="B126" s="158"/>
      <c r="C126" s="189" t="s">
        <v>1773</v>
      </c>
      <c r="D126" s="162"/>
      <c r="E126" s="163">
        <v>4</v>
      </c>
      <c r="F126" s="160"/>
      <c r="G126" s="160"/>
      <c r="H126" s="160"/>
      <c r="I126" s="160"/>
      <c r="J126" s="160"/>
      <c r="K126" s="160"/>
      <c r="L126" s="160"/>
      <c r="M126" s="160"/>
      <c r="N126" s="159"/>
      <c r="O126" s="159"/>
      <c r="P126" s="159"/>
      <c r="Q126" s="159"/>
      <c r="R126" s="160"/>
      <c r="S126" s="160"/>
      <c r="T126" s="160"/>
      <c r="U126" s="160"/>
      <c r="V126" s="160"/>
      <c r="W126" s="160"/>
      <c r="X126" s="160"/>
      <c r="Y126" s="160"/>
      <c r="Z126" s="150"/>
      <c r="AA126" s="150"/>
      <c r="AB126" s="150"/>
      <c r="AC126" s="150"/>
      <c r="AD126" s="150"/>
      <c r="AE126" s="150"/>
      <c r="AF126" s="150"/>
      <c r="AG126" s="150" t="s">
        <v>171</v>
      </c>
      <c r="AH126" s="150">
        <v>0</v>
      </c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3" x14ac:dyDescent="0.2">
      <c r="A127" s="157"/>
      <c r="B127" s="158"/>
      <c r="C127" s="189" t="s">
        <v>1774</v>
      </c>
      <c r="D127" s="162"/>
      <c r="E127" s="163">
        <v>6</v>
      </c>
      <c r="F127" s="160"/>
      <c r="G127" s="160"/>
      <c r="H127" s="160"/>
      <c r="I127" s="160"/>
      <c r="J127" s="160"/>
      <c r="K127" s="160"/>
      <c r="L127" s="160"/>
      <c r="M127" s="160"/>
      <c r="N127" s="159"/>
      <c r="O127" s="159"/>
      <c r="P127" s="159"/>
      <c r="Q127" s="159"/>
      <c r="R127" s="160"/>
      <c r="S127" s="160"/>
      <c r="T127" s="160"/>
      <c r="U127" s="160"/>
      <c r="V127" s="160"/>
      <c r="W127" s="160"/>
      <c r="X127" s="160"/>
      <c r="Y127" s="160"/>
      <c r="Z127" s="150"/>
      <c r="AA127" s="150"/>
      <c r="AB127" s="150"/>
      <c r="AC127" s="150"/>
      <c r="AD127" s="150"/>
      <c r="AE127" s="150"/>
      <c r="AF127" s="150"/>
      <c r="AG127" s="150" t="s">
        <v>171</v>
      </c>
      <c r="AH127" s="150">
        <v>0</v>
      </c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 x14ac:dyDescent="0.2">
      <c r="A128" s="179">
        <v>114</v>
      </c>
      <c r="B128" s="180" t="s">
        <v>1775</v>
      </c>
      <c r="C128" s="187" t="s">
        <v>1776</v>
      </c>
      <c r="D128" s="181" t="s">
        <v>239</v>
      </c>
      <c r="E128" s="182">
        <v>1</v>
      </c>
      <c r="F128" s="183"/>
      <c r="G128" s="184">
        <f>ROUND(E128*F128,2)</f>
        <v>0</v>
      </c>
      <c r="H128" s="161"/>
      <c r="I128" s="160">
        <f>ROUND(E128*H128,2)</f>
        <v>0</v>
      </c>
      <c r="J128" s="161"/>
      <c r="K128" s="160">
        <f>ROUND(E128*J128,2)</f>
        <v>0</v>
      </c>
      <c r="L128" s="160">
        <v>21</v>
      </c>
      <c r="M128" s="160">
        <f>G128*(1+L128/100)</f>
        <v>0</v>
      </c>
      <c r="N128" s="159">
        <v>0</v>
      </c>
      <c r="O128" s="159">
        <f>ROUND(E128*N128,2)</f>
        <v>0</v>
      </c>
      <c r="P128" s="159">
        <v>0</v>
      </c>
      <c r="Q128" s="159">
        <f>ROUND(E128*P128,2)</f>
        <v>0</v>
      </c>
      <c r="R128" s="160"/>
      <c r="S128" s="160" t="s">
        <v>155</v>
      </c>
      <c r="T128" s="160" t="s">
        <v>149</v>
      </c>
      <c r="U128" s="160">
        <v>0</v>
      </c>
      <c r="V128" s="160">
        <f>ROUND(E128*U128,2)</f>
        <v>0</v>
      </c>
      <c r="W128" s="160"/>
      <c r="X128" s="160" t="s">
        <v>209</v>
      </c>
      <c r="Y128" s="160" t="s">
        <v>151</v>
      </c>
      <c r="Z128" s="150"/>
      <c r="AA128" s="150"/>
      <c r="AB128" s="150"/>
      <c r="AC128" s="150"/>
      <c r="AD128" s="150"/>
      <c r="AE128" s="150"/>
      <c r="AF128" s="150"/>
      <c r="AG128" s="150" t="s">
        <v>210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ht="22.5" outlineLevel="1" x14ac:dyDescent="0.2">
      <c r="A129" s="179">
        <v>115</v>
      </c>
      <c r="B129" s="180" t="s">
        <v>1764</v>
      </c>
      <c r="C129" s="187" t="s">
        <v>1777</v>
      </c>
      <c r="D129" s="181" t="s">
        <v>239</v>
      </c>
      <c r="E129" s="182">
        <v>1</v>
      </c>
      <c r="F129" s="183"/>
      <c r="G129" s="184">
        <f>ROUND(E129*F129,2)</f>
        <v>0</v>
      </c>
      <c r="H129" s="161"/>
      <c r="I129" s="160">
        <f>ROUND(E129*H129,2)</f>
        <v>0</v>
      </c>
      <c r="J129" s="161"/>
      <c r="K129" s="160">
        <f>ROUND(E129*J129,2)</f>
        <v>0</v>
      </c>
      <c r="L129" s="160">
        <v>21</v>
      </c>
      <c r="M129" s="160">
        <f>G129*(1+L129/100)</f>
        <v>0</v>
      </c>
      <c r="N129" s="159">
        <v>0</v>
      </c>
      <c r="O129" s="159">
        <f>ROUND(E129*N129,2)</f>
        <v>0</v>
      </c>
      <c r="P129" s="159">
        <v>0</v>
      </c>
      <c r="Q129" s="159">
        <f>ROUND(E129*P129,2)</f>
        <v>0</v>
      </c>
      <c r="R129" s="160"/>
      <c r="S129" s="160" t="s">
        <v>155</v>
      </c>
      <c r="T129" s="160" t="s">
        <v>149</v>
      </c>
      <c r="U129" s="160">
        <v>0</v>
      </c>
      <c r="V129" s="160">
        <f>ROUND(E129*U129,2)</f>
        <v>0</v>
      </c>
      <c r="W129" s="160"/>
      <c r="X129" s="160" t="s">
        <v>1533</v>
      </c>
      <c r="Y129" s="160" t="s">
        <v>151</v>
      </c>
      <c r="Z129" s="150"/>
      <c r="AA129" s="150"/>
      <c r="AB129" s="150"/>
      <c r="AC129" s="150"/>
      <c r="AD129" s="150"/>
      <c r="AE129" s="150"/>
      <c r="AF129" s="150"/>
      <c r="AG129" s="150" t="s">
        <v>1534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ht="22.5" outlineLevel="1" x14ac:dyDescent="0.2">
      <c r="A130" s="179">
        <v>116</v>
      </c>
      <c r="B130" s="180" t="s">
        <v>1778</v>
      </c>
      <c r="C130" s="187" t="s">
        <v>1779</v>
      </c>
      <c r="D130" s="181" t="s">
        <v>0</v>
      </c>
      <c r="E130" s="182">
        <v>0.33</v>
      </c>
      <c r="F130" s="183"/>
      <c r="G130" s="184">
        <f>ROUND(E130*F130,2)</f>
        <v>0</v>
      </c>
      <c r="H130" s="161"/>
      <c r="I130" s="160">
        <f>ROUND(E130*H130,2)</f>
        <v>0</v>
      </c>
      <c r="J130" s="161"/>
      <c r="K130" s="160">
        <f>ROUND(E130*J130,2)</f>
        <v>0</v>
      </c>
      <c r="L130" s="160">
        <v>21</v>
      </c>
      <c r="M130" s="160">
        <f>G130*(1+L130/100)</f>
        <v>0</v>
      </c>
      <c r="N130" s="159">
        <v>0</v>
      </c>
      <c r="O130" s="159">
        <f>ROUND(E130*N130,2)</f>
        <v>0</v>
      </c>
      <c r="P130" s="159">
        <v>0</v>
      </c>
      <c r="Q130" s="159">
        <f>ROUND(E130*P130,2)</f>
        <v>0</v>
      </c>
      <c r="R130" s="160"/>
      <c r="S130" s="160" t="s">
        <v>155</v>
      </c>
      <c r="T130" s="160" t="s">
        <v>149</v>
      </c>
      <c r="U130" s="160">
        <v>0</v>
      </c>
      <c r="V130" s="160">
        <f>ROUND(E130*U130,2)</f>
        <v>0</v>
      </c>
      <c r="W130" s="160"/>
      <c r="X130" s="160" t="s">
        <v>209</v>
      </c>
      <c r="Y130" s="160" t="s">
        <v>151</v>
      </c>
      <c r="Z130" s="150"/>
      <c r="AA130" s="150"/>
      <c r="AB130" s="150"/>
      <c r="AC130" s="150"/>
      <c r="AD130" s="150"/>
      <c r="AE130" s="150"/>
      <c r="AF130" s="150"/>
      <c r="AG130" s="150" t="s">
        <v>210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x14ac:dyDescent="0.2">
      <c r="A131" s="166" t="s">
        <v>143</v>
      </c>
      <c r="B131" s="167" t="s">
        <v>72</v>
      </c>
      <c r="C131" s="186" t="s">
        <v>73</v>
      </c>
      <c r="D131" s="168"/>
      <c r="E131" s="169"/>
      <c r="F131" s="170"/>
      <c r="G131" s="171">
        <f>SUMIF(AG132:AG161,"&lt;&gt;NOR",G132:G161)</f>
        <v>0</v>
      </c>
      <c r="H131" s="165"/>
      <c r="I131" s="165">
        <f>SUM(I132:I161)</f>
        <v>0</v>
      </c>
      <c r="J131" s="165"/>
      <c r="K131" s="165">
        <f>SUM(K132:K161)</f>
        <v>0</v>
      </c>
      <c r="L131" s="165"/>
      <c r="M131" s="165">
        <f>SUM(M132:M161)</f>
        <v>0</v>
      </c>
      <c r="N131" s="164"/>
      <c r="O131" s="164">
        <f>SUM(O132:O161)</f>
        <v>0</v>
      </c>
      <c r="P131" s="164"/>
      <c r="Q131" s="164">
        <f>SUM(Q132:Q161)</f>
        <v>0</v>
      </c>
      <c r="R131" s="165"/>
      <c r="S131" s="165"/>
      <c r="T131" s="165"/>
      <c r="U131" s="165"/>
      <c r="V131" s="165">
        <f>SUM(V132:V161)</f>
        <v>0</v>
      </c>
      <c r="W131" s="165"/>
      <c r="X131" s="165"/>
      <c r="Y131" s="165"/>
      <c r="AG131" t="s">
        <v>144</v>
      </c>
    </row>
    <row r="132" spans="1:60" outlineLevel="1" x14ac:dyDescent="0.2">
      <c r="A132" s="179">
        <v>117</v>
      </c>
      <c r="B132" s="180" t="s">
        <v>1780</v>
      </c>
      <c r="C132" s="187" t="s">
        <v>1781</v>
      </c>
      <c r="D132" s="181" t="s">
        <v>223</v>
      </c>
      <c r="E132" s="182">
        <v>40</v>
      </c>
      <c r="F132" s="183"/>
      <c r="G132" s="184">
        <f t="shared" ref="G132:G161" si="35">ROUND(E132*F132,2)</f>
        <v>0</v>
      </c>
      <c r="H132" s="161"/>
      <c r="I132" s="160">
        <f t="shared" ref="I132:I161" si="36">ROUND(E132*H132,2)</f>
        <v>0</v>
      </c>
      <c r="J132" s="161"/>
      <c r="K132" s="160">
        <f t="shared" ref="K132:K161" si="37">ROUND(E132*J132,2)</f>
        <v>0</v>
      </c>
      <c r="L132" s="160">
        <v>21</v>
      </c>
      <c r="M132" s="160">
        <f t="shared" ref="M132:M161" si="38">G132*(1+L132/100)</f>
        <v>0</v>
      </c>
      <c r="N132" s="159">
        <v>0</v>
      </c>
      <c r="O132" s="159">
        <f t="shared" ref="O132:O161" si="39">ROUND(E132*N132,2)</f>
        <v>0</v>
      </c>
      <c r="P132" s="159">
        <v>0</v>
      </c>
      <c r="Q132" s="159">
        <f t="shared" ref="Q132:Q161" si="40">ROUND(E132*P132,2)</f>
        <v>0</v>
      </c>
      <c r="R132" s="160"/>
      <c r="S132" s="160" t="s">
        <v>155</v>
      </c>
      <c r="T132" s="160" t="s">
        <v>149</v>
      </c>
      <c r="U132" s="160">
        <v>0</v>
      </c>
      <c r="V132" s="160">
        <f t="shared" ref="V132:V161" si="41">ROUND(E132*U132,2)</f>
        <v>0</v>
      </c>
      <c r="W132" s="160"/>
      <c r="X132" s="160" t="s">
        <v>230</v>
      </c>
      <c r="Y132" s="160" t="s">
        <v>151</v>
      </c>
      <c r="Z132" s="150"/>
      <c r="AA132" s="150"/>
      <c r="AB132" s="150"/>
      <c r="AC132" s="150"/>
      <c r="AD132" s="150"/>
      <c r="AE132" s="150"/>
      <c r="AF132" s="150"/>
      <c r="AG132" s="150" t="s">
        <v>425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1" x14ac:dyDescent="0.2">
      <c r="A133" s="179">
        <v>118</v>
      </c>
      <c r="B133" s="180" t="s">
        <v>1782</v>
      </c>
      <c r="C133" s="187" t="s">
        <v>1783</v>
      </c>
      <c r="D133" s="181" t="s">
        <v>223</v>
      </c>
      <c r="E133" s="182">
        <v>5</v>
      </c>
      <c r="F133" s="183"/>
      <c r="G133" s="184">
        <f t="shared" si="35"/>
        <v>0</v>
      </c>
      <c r="H133" s="161"/>
      <c r="I133" s="160">
        <f t="shared" si="36"/>
        <v>0</v>
      </c>
      <c r="J133" s="161"/>
      <c r="K133" s="160">
        <f t="shared" si="37"/>
        <v>0</v>
      </c>
      <c r="L133" s="160">
        <v>21</v>
      </c>
      <c r="M133" s="160">
        <f t="shared" si="38"/>
        <v>0</v>
      </c>
      <c r="N133" s="159">
        <v>0</v>
      </c>
      <c r="O133" s="159">
        <f t="shared" si="39"/>
        <v>0</v>
      </c>
      <c r="P133" s="159">
        <v>0</v>
      </c>
      <c r="Q133" s="159">
        <f t="shared" si="40"/>
        <v>0</v>
      </c>
      <c r="R133" s="160"/>
      <c r="S133" s="160" t="s">
        <v>155</v>
      </c>
      <c r="T133" s="160" t="s">
        <v>149</v>
      </c>
      <c r="U133" s="160">
        <v>0</v>
      </c>
      <c r="V133" s="160">
        <f t="shared" si="41"/>
        <v>0</v>
      </c>
      <c r="W133" s="160"/>
      <c r="X133" s="160" t="s">
        <v>230</v>
      </c>
      <c r="Y133" s="160" t="s">
        <v>151</v>
      </c>
      <c r="Z133" s="150"/>
      <c r="AA133" s="150"/>
      <c r="AB133" s="150"/>
      <c r="AC133" s="150"/>
      <c r="AD133" s="150"/>
      <c r="AE133" s="150"/>
      <c r="AF133" s="150"/>
      <c r="AG133" s="150" t="s">
        <v>425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1" x14ac:dyDescent="0.2">
      <c r="A134" s="179">
        <v>119</v>
      </c>
      <c r="B134" s="180" t="s">
        <v>1784</v>
      </c>
      <c r="C134" s="187" t="s">
        <v>1785</v>
      </c>
      <c r="D134" s="181" t="s">
        <v>223</v>
      </c>
      <c r="E134" s="182">
        <v>39</v>
      </c>
      <c r="F134" s="183"/>
      <c r="G134" s="184">
        <f t="shared" si="35"/>
        <v>0</v>
      </c>
      <c r="H134" s="161"/>
      <c r="I134" s="160">
        <f t="shared" si="36"/>
        <v>0</v>
      </c>
      <c r="J134" s="161"/>
      <c r="K134" s="160">
        <f t="shared" si="37"/>
        <v>0</v>
      </c>
      <c r="L134" s="160">
        <v>21</v>
      </c>
      <c r="M134" s="160">
        <f t="shared" si="38"/>
        <v>0</v>
      </c>
      <c r="N134" s="159">
        <v>0</v>
      </c>
      <c r="O134" s="159">
        <f t="shared" si="39"/>
        <v>0</v>
      </c>
      <c r="P134" s="159">
        <v>0</v>
      </c>
      <c r="Q134" s="159">
        <f t="shared" si="40"/>
        <v>0</v>
      </c>
      <c r="R134" s="160"/>
      <c r="S134" s="160" t="s">
        <v>155</v>
      </c>
      <c r="T134" s="160" t="s">
        <v>149</v>
      </c>
      <c r="U134" s="160">
        <v>0</v>
      </c>
      <c r="V134" s="160">
        <f t="shared" si="41"/>
        <v>0</v>
      </c>
      <c r="W134" s="160"/>
      <c r="X134" s="160" t="s">
        <v>230</v>
      </c>
      <c r="Y134" s="160" t="s">
        <v>151</v>
      </c>
      <c r="Z134" s="150"/>
      <c r="AA134" s="150"/>
      <c r="AB134" s="150"/>
      <c r="AC134" s="150"/>
      <c r="AD134" s="150"/>
      <c r="AE134" s="150"/>
      <c r="AF134" s="150"/>
      <c r="AG134" s="150" t="s">
        <v>425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 x14ac:dyDescent="0.2">
      <c r="A135" s="179">
        <v>120</v>
      </c>
      <c r="B135" s="180" t="s">
        <v>1786</v>
      </c>
      <c r="C135" s="187" t="s">
        <v>1787</v>
      </c>
      <c r="D135" s="181" t="s">
        <v>223</v>
      </c>
      <c r="E135" s="182">
        <v>206</v>
      </c>
      <c r="F135" s="183"/>
      <c r="G135" s="184">
        <f t="shared" si="35"/>
        <v>0</v>
      </c>
      <c r="H135" s="161"/>
      <c r="I135" s="160">
        <f t="shared" si="36"/>
        <v>0</v>
      </c>
      <c r="J135" s="161"/>
      <c r="K135" s="160">
        <f t="shared" si="37"/>
        <v>0</v>
      </c>
      <c r="L135" s="160">
        <v>21</v>
      </c>
      <c r="M135" s="160">
        <f t="shared" si="38"/>
        <v>0</v>
      </c>
      <c r="N135" s="159">
        <v>0</v>
      </c>
      <c r="O135" s="159">
        <f t="shared" si="39"/>
        <v>0</v>
      </c>
      <c r="P135" s="159">
        <v>0</v>
      </c>
      <c r="Q135" s="159">
        <f t="shared" si="40"/>
        <v>0</v>
      </c>
      <c r="R135" s="160"/>
      <c r="S135" s="160" t="s">
        <v>155</v>
      </c>
      <c r="T135" s="160" t="s">
        <v>149</v>
      </c>
      <c r="U135" s="160">
        <v>0</v>
      </c>
      <c r="V135" s="160">
        <f t="shared" si="41"/>
        <v>0</v>
      </c>
      <c r="W135" s="160"/>
      <c r="X135" s="160" t="s">
        <v>230</v>
      </c>
      <c r="Y135" s="160" t="s">
        <v>151</v>
      </c>
      <c r="Z135" s="150"/>
      <c r="AA135" s="150"/>
      <c r="AB135" s="150"/>
      <c r="AC135" s="150"/>
      <c r="AD135" s="150"/>
      <c r="AE135" s="150"/>
      <c r="AF135" s="150"/>
      <c r="AG135" s="150" t="s">
        <v>425</v>
      </c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1" x14ac:dyDescent="0.2">
      <c r="A136" s="179">
        <v>121</v>
      </c>
      <c r="B136" s="180" t="s">
        <v>1788</v>
      </c>
      <c r="C136" s="187" t="s">
        <v>1789</v>
      </c>
      <c r="D136" s="181" t="s">
        <v>223</v>
      </c>
      <c r="E136" s="182">
        <v>27</v>
      </c>
      <c r="F136" s="183"/>
      <c r="G136" s="184">
        <f t="shared" si="35"/>
        <v>0</v>
      </c>
      <c r="H136" s="161"/>
      <c r="I136" s="160">
        <f t="shared" si="36"/>
        <v>0</v>
      </c>
      <c r="J136" s="161"/>
      <c r="K136" s="160">
        <f t="shared" si="37"/>
        <v>0</v>
      </c>
      <c r="L136" s="160">
        <v>21</v>
      </c>
      <c r="M136" s="160">
        <f t="shared" si="38"/>
        <v>0</v>
      </c>
      <c r="N136" s="159">
        <v>0</v>
      </c>
      <c r="O136" s="159">
        <f t="shared" si="39"/>
        <v>0</v>
      </c>
      <c r="P136" s="159">
        <v>0</v>
      </c>
      <c r="Q136" s="159">
        <f t="shared" si="40"/>
        <v>0</v>
      </c>
      <c r="R136" s="160"/>
      <c r="S136" s="160" t="s">
        <v>155</v>
      </c>
      <c r="T136" s="160" t="s">
        <v>149</v>
      </c>
      <c r="U136" s="160">
        <v>0</v>
      </c>
      <c r="V136" s="160">
        <f t="shared" si="41"/>
        <v>0</v>
      </c>
      <c r="W136" s="160"/>
      <c r="X136" s="160" t="s">
        <v>230</v>
      </c>
      <c r="Y136" s="160" t="s">
        <v>151</v>
      </c>
      <c r="Z136" s="150"/>
      <c r="AA136" s="150"/>
      <c r="AB136" s="150"/>
      <c r="AC136" s="150"/>
      <c r="AD136" s="150"/>
      <c r="AE136" s="150"/>
      <c r="AF136" s="150"/>
      <c r="AG136" s="150" t="s">
        <v>425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1" x14ac:dyDescent="0.2">
      <c r="A137" s="179">
        <v>122</v>
      </c>
      <c r="B137" s="180" t="s">
        <v>1790</v>
      </c>
      <c r="C137" s="187" t="s">
        <v>1791</v>
      </c>
      <c r="D137" s="181" t="s">
        <v>223</v>
      </c>
      <c r="E137" s="182">
        <v>55</v>
      </c>
      <c r="F137" s="183"/>
      <c r="G137" s="184">
        <f t="shared" si="35"/>
        <v>0</v>
      </c>
      <c r="H137" s="161"/>
      <c r="I137" s="160">
        <f t="shared" si="36"/>
        <v>0</v>
      </c>
      <c r="J137" s="161"/>
      <c r="K137" s="160">
        <f t="shared" si="37"/>
        <v>0</v>
      </c>
      <c r="L137" s="160">
        <v>21</v>
      </c>
      <c r="M137" s="160">
        <f t="shared" si="38"/>
        <v>0</v>
      </c>
      <c r="N137" s="159">
        <v>0</v>
      </c>
      <c r="O137" s="159">
        <f t="shared" si="39"/>
        <v>0</v>
      </c>
      <c r="P137" s="159">
        <v>0</v>
      </c>
      <c r="Q137" s="159">
        <f t="shared" si="40"/>
        <v>0</v>
      </c>
      <c r="R137" s="160"/>
      <c r="S137" s="160" t="s">
        <v>155</v>
      </c>
      <c r="T137" s="160" t="s">
        <v>149</v>
      </c>
      <c r="U137" s="160">
        <v>0</v>
      </c>
      <c r="V137" s="160">
        <f t="shared" si="41"/>
        <v>0</v>
      </c>
      <c r="W137" s="160"/>
      <c r="X137" s="160" t="s">
        <v>209</v>
      </c>
      <c r="Y137" s="160" t="s">
        <v>151</v>
      </c>
      <c r="Z137" s="150"/>
      <c r="AA137" s="150"/>
      <c r="AB137" s="150"/>
      <c r="AC137" s="150"/>
      <c r="AD137" s="150"/>
      <c r="AE137" s="150"/>
      <c r="AF137" s="150"/>
      <c r="AG137" s="150" t="s">
        <v>210</v>
      </c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1" x14ac:dyDescent="0.2">
      <c r="A138" s="179">
        <v>123</v>
      </c>
      <c r="B138" s="180" t="s">
        <v>1792</v>
      </c>
      <c r="C138" s="187" t="s">
        <v>1793</v>
      </c>
      <c r="D138" s="181" t="s">
        <v>223</v>
      </c>
      <c r="E138" s="182">
        <v>359</v>
      </c>
      <c r="F138" s="183"/>
      <c r="G138" s="184">
        <f t="shared" si="35"/>
        <v>0</v>
      </c>
      <c r="H138" s="161"/>
      <c r="I138" s="160">
        <f t="shared" si="36"/>
        <v>0</v>
      </c>
      <c r="J138" s="161"/>
      <c r="K138" s="160">
        <f t="shared" si="37"/>
        <v>0</v>
      </c>
      <c r="L138" s="160">
        <v>21</v>
      </c>
      <c r="M138" s="160">
        <f t="shared" si="38"/>
        <v>0</v>
      </c>
      <c r="N138" s="159">
        <v>0</v>
      </c>
      <c r="O138" s="159">
        <f t="shared" si="39"/>
        <v>0</v>
      </c>
      <c r="P138" s="159">
        <v>0</v>
      </c>
      <c r="Q138" s="159">
        <f t="shared" si="40"/>
        <v>0</v>
      </c>
      <c r="R138" s="160"/>
      <c r="S138" s="160" t="s">
        <v>155</v>
      </c>
      <c r="T138" s="160" t="s">
        <v>149</v>
      </c>
      <c r="U138" s="160">
        <v>0</v>
      </c>
      <c r="V138" s="160">
        <f t="shared" si="41"/>
        <v>0</v>
      </c>
      <c r="W138" s="160"/>
      <c r="X138" s="160" t="s">
        <v>230</v>
      </c>
      <c r="Y138" s="160" t="s">
        <v>151</v>
      </c>
      <c r="Z138" s="150"/>
      <c r="AA138" s="150"/>
      <c r="AB138" s="150"/>
      <c r="AC138" s="150"/>
      <c r="AD138" s="150"/>
      <c r="AE138" s="150"/>
      <c r="AF138" s="150"/>
      <c r="AG138" s="150" t="s">
        <v>425</v>
      </c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 x14ac:dyDescent="0.2">
      <c r="A139" s="179">
        <v>124</v>
      </c>
      <c r="B139" s="180" t="s">
        <v>1794</v>
      </c>
      <c r="C139" s="187" t="s">
        <v>1795</v>
      </c>
      <c r="D139" s="181" t="s">
        <v>223</v>
      </c>
      <c r="E139" s="182">
        <v>134</v>
      </c>
      <c r="F139" s="183"/>
      <c r="G139" s="184">
        <f t="shared" si="35"/>
        <v>0</v>
      </c>
      <c r="H139" s="161"/>
      <c r="I139" s="160">
        <f t="shared" si="36"/>
        <v>0</v>
      </c>
      <c r="J139" s="161"/>
      <c r="K139" s="160">
        <f t="shared" si="37"/>
        <v>0</v>
      </c>
      <c r="L139" s="160">
        <v>21</v>
      </c>
      <c r="M139" s="160">
        <f t="shared" si="38"/>
        <v>0</v>
      </c>
      <c r="N139" s="159">
        <v>0</v>
      </c>
      <c r="O139" s="159">
        <f t="shared" si="39"/>
        <v>0</v>
      </c>
      <c r="P139" s="159">
        <v>0</v>
      </c>
      <c r="Q139" s="159">
        <f t="shared" si="40"/>
        <v>0</v>
      </c>
      <c r="R139" s="160"/>
      <c r="S139" s="160" t="s">
        <v>155</v>
      </c>
      <c r="T139" s="160" t="s">
        <v>149</v>
      </c>
      <c r="U139" s="160">
        <v>0</v>
      </c>
      <c r="V139" s="160">
        <f t="shared" si="41"/>
        <v>0</v>
      </c>
      <c r="W139" s="160"/>
      <c r="X139" s="160" t="s">
        <v>230</v>
      </c>
      <c r="Y139" s="160" t="s">
        <v>151</v>
      </c>
      <c r="Z139" s="150"/>
      <c r="AA139" s="150"/>
      <c r="AB139" s="150"/>
      <c r="AC139" s="150"/>
      <c r="AD139" s="150"/>
      <c r="AE139" s="150"/>
      <c r="AF139" s="150"/>
      <c r="AG139" s="150" t="s">
        <v>425</v>
      </c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1" x14ac:dyDescent="0.2">
      <c r="A140" s="179">
        <v>125</v>
      </c>
      <c r="B140" s="180" t="s">
        <v>1796</v>
      </c>
      <c r="C140" s="187" t="s">
        <v>1797</v>
      </c>
      <c r="D140" s="181" t="s">
        <v>223</v>
      </c>
      <c r="E140" s="182">
        <v>34</v>
      </c>
      <c r="F140" s="183"/>
      <c r="G140" s="184">
        <f t="shared" si="35"/>
        <v>0</v>
      </c>
      <c r="H140" s="161"/>
      <c r="I140" s="160">
        <f t="shared" si="36"/>
        <v>0</v>
      </c>
      <c r="J140" s="161"/>
      <c r="K140" s="160">
        <f t="shared" si="37"/>
        <v>0</v>
      </c>
      <c r="L140" s="160">
        <v>21</v>
      </c>
      <c r="M140" s="160">
        <f t="shared" si="38"/>
        <v>0</v>
      </c>
      <c r="N140" s="159">
        <v>0</v>
      </c>
      <c r="O140" s="159">
        <f t="shared" si="39"/>
        <v>0</v>
      </c>
      <c r="P140" s="159">
        <v>0</v>
      </c>
      <c r="Q140" s="159">
        <f t="shared" si="40"/>
        <v>0</v>
      </c>
      <c r="R140" s="160"/>
      <c r="S140" s="160" t="s">
        <v>155</v>
      </c>
      <c r="T140" s="160" t="s">
        <v>149</v>
      </c>
      <c r="U140" s="160">
        <v>0</v>
      </c>
      <c r="V140" s="160">
        <f t="shared" si="41"/>
        <v>0</v>
      </c>
      <c r="W140" s="160"/>
      <c r="X140" s="160" t="s">
        <v>230</v>
      </c>
      <c r="Y140" s="160" t="s">
        <v>151</v>
      </c>
      <c r="Z140" s="150"/>
      <c r="AA140" s="150"/>
      <c r="AB140" s="150"/>
      <c r="AC140" s="150"/>
      <c r="AD140" s="150"/>
      <c r="AE140" s="150"/>
      <c r="AF140" s="150"/>
      <c r="AG140" s="150" t="s">
        <v>425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1" x14ac:dyDescent="0.2">
      <c r="A141" s="179">
        <v>126</v>
      </c>
      <c r="B141" s="180" t="s">
        <v>1798</v>
      </c>
      <c r="C141" s="187" t="s">
        <v>1799</v>
      </c>
      <c r="D141" s="181" t="s">
        <v>239</v>
      </c>
      <c r="E141" s="182">
        <v>1</v>
      </c>
      <c r="F141" s="183"/>
      <c r="G141" s="184">
        <f t="shared" si="35"/>
        <v>0</v>
      </c>
      <c r="H141" s="161"/>
      <c r="I141" s="160">
        <f t="shared" si="36"/>
        <v>0</v>
      </c>
      <c r="J141" s="161"/>
      <c r="K141" s="160">
        <f t="shared" si="37"/>
        <v>0</v>
      </c>
      <c r="L141" s="160">
        <v>21</v>
      </c>
      <c r="M141" s="160">
        <f t="shared" si="38"/>
        <v>0</v>
      </c>
      <c r="N141" s="159">
        <v>0</v>
      </c>
      <c r="O141" s="159">
        <f t="shared" si="39"/>
        <v>0</v>
      </c>
      <c r="P141" s="159">
        <v>0</v>
      </c>
      <c r="Q141" s="159">
        <f t="shared" si="40"/>
        <v>0</v>
      </c>
      <c r="R141" s="160"/>
      <c r="S141" s="160" t="s">
        <v>155</v>
      </c>
      <c r="T141" s="160" t="s">
        <v>149</v>
      </c>
      <c r="U141" s="160">
        <v>0</v>
      </c>
      <c r="V141" s="160">
        <f t="shared" si="41"/>
        <v>0</v>
      </c>
      <c r="W141" s="160"/>
      <c r="X141" s="160" t="s">
        <v>209</v>
      </c>
      <c r="Y141" s="160" t="s">
        <v>151</v>
      </c>
      <c r="Z141" s="150"/>
      <c r="AA141" s="150"/>
      <c r="AB141" s="150"/>
      <c r="AC141" s="150"/>
      <c r="AD141" s="150"/>
      <c r="AE141" s="150"/>
      <c r="AF141" s="150"/>
      <c r="AG141" s="150" t="s">
        <v>210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1" x14ac:dyDescent="0.2">
      <c r="A142" s="179">
        <v>127</v>
      </c>
      <c r="B142" s="180" t="s">
        <v>1800</v>
      </c>
      <c r="C142" s="187" t="s">
        <v>1801</v>
      </c>
      <c r="D142" s="181" t="s">
        <v>239</v>
      </c>
      <c r="E142" s="182">
        <v>60</v>
      </c>
      <c r="F142" s="183"/>
      <c r="G142" s="184">
        <f t="shared" si="35"/>
        <v>0</v>
      </c>
      <c r="H142" s="161"/>
      <c r="I142" s="160">
        <f t="shared" si="36"/>
        <v>0</v>
      </c>
      <c r="J142" s="161"/>
      <c r="K142" s="160">
        <f t="shared" si="37"/>
        <v>0</v>
      </c>
      <c r="L142" s="160">
        <v>21</v>
      </c>
      <c r="M142" s="160">
        <f t="shared" si="38"/>
        <v>0</v>
      </c>
      <c r="N142" s="159">
        <v>0</v>
      </c>
      <c r="O142" s="159">
        <f t="shared" si="39"/>
        <v>0</v>
      </c>
      <c r="P142" s="159">
        <v>0</v>
      </c>
      <c r="Q142" s="159">
        <f t="shared" si="40"/>
        <v>0</v>
      </c>
      <c r="R142" s="160"/>
      <c r="S142" s="160" t="s">
        <v>155</v>
      </c>
      <c r="T142" s="160" t="s">
        <v>149</v>
      </c>
      <c r="U142" s="160">
        <v>0</v>
      </c>
      <c r="V142" s="160">
        <f t="shared" si="41"/>
        <v>0</v>
      </c>
      <c r="W142" s="160"/>
      <c r="X142" s="160" t="s">
        <v>209</v>
      </c>
      <c r="Y142" s="160" t="s">
        <v>151</v>
      </c>
      <c r="Z142" s="150"/>
      <c r="AA142" s="150"/>
      <c r="AB142" s="150"/>
      <c r="AC142" s="150"/>
      <c r="AD142" s="150"/>
      <c r="AE142" s="150"/>
      <c r="AF142" s="150"/>
      <c r="AG142" s="150" t="s">
        <v>210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1" x14ac:dyDescent="0.2">
      <c r="A143" s="179">
        <v>128</v>
      </c>
      <c r="B143" s="180" t="s">
        <v>1802</v>
      </c>
      <c r="C143" s="187" t="s">
        <v>1803</v>
      </c>
      <c r="D143" s="181" t="s">
        <v>239</v>
      </c>
      <c r="E143" s="182">
        <v>38</v>
      </c>
      <c r="F143" s="183"/>
      <c r="G143" s="184">
        <f t="shared" si="35"/>
        <v>0</v>
      </c>
      <c r="H143" s="161"/>
      <c r="I143" s="160">
        <f t="shared" si="36"/>
        <v>0</v>
      </c>
      <c r="J143" s="161"/>
      <c r="K143" s="160">
        <f t="shared" si="37"/>
        <v>0</v>
      </c>
      <c r="L143" s="160">
        <v>21</v>
      </c>
      <c r="M143" s="160">
        <f t="shared" si="38"/>
        <v>0</v>
      </c>
      <c r="N143" s="159">
        <v>0</v>
      </c>
      <c r="O143" s="159">
        <f t="shared" si="39"/>
        <v>0</v>
      </c>
      <c r="P143" s="159">
        <v>0</v>
      </c>
      <c r="Q143" s="159">
        <f t="shared" si="40"/>
        <v>0</v>
      </c>
      <c r="R143" s="160"/>
      <c r="S143" s="160" t="s">
        <v>155</v>
      </c>
      <c r="T143" s="160" t="s">
        <v>149</v>
      </c>
      <c r="U143" s="160">
        <v>0</v>
      </c>
      <c r="V143" s="160">
        <f t="shared" si="41"/>
        <v>0</v>
      </c>
      <c r="W143" s="160"/>
      <c r="X143" s="160" t="s">
        <v>209</v>
      </c>
      <c r="Y143" s="160" t="s">
        <v>151</v>
      </c>
      <c r="Z143" s="150"/>
      <c r="AA143" s="150"/>
      <c r="AB143" s="150"/>
      <c r="AC143" s="150"/>
      <c r="AD143" s="150"/>
      <c r="AE143" s="150"/>
      <c r="AF143" s="150"/>
      <c r="AG143" s="150" t="s">
        <v>210</v>
      </c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1" x14ac:dyDescent="0.2">
      <c r="A144" s="179">
        <v>129</v>
      </c>
      <c r="B144" s="180" t="s">
        <v>1804</v>
      </c>
      <c r="C144" s="187" t="s">
        <v>1805</v>
      </c>
      <c r="D144" s="181" t="s">
        <v>223</v>
      </c>
      <c r="E144" s="182">
        <v>30</v>
      </c>
      <c r="F144" s="183"/>
      <c r="G144" s="184">
        <f t="shared" si="35"/>
        <v>0</v>
      </c>
      <c r="H144" s="161"/>
      <c r="I144" s="160">
        <f t="shared" si="36"/>
        <v>0</v>
      </c>
      <c r="J144" s="161"/>
      <c r="K144" s="160">
        <f t="shared" si="37"/>
        <v>0</v>
      </c>
      <c r="L144" s="160">
        <v>21</v>
      </c>
      <c r="M144" s="160">
        <f t="shared" si="38"/>
        <v>0</v>
      </c>
      <c r="N144" s="159">
        <v>0</v>
      </c>
      <c r="O144" s="159">
        <f t="shared" si="39"/>
        <v>0</v>
      </c>
      <c r="P144" s="159">
        <v>0</v>
      </c>
      <c r="Q144" s="159">
        <f t="shared" si="40"/>
        <v>0</v>
      </c>
      <c r="R144" s="160"/>
      <c r="S144" s="160" t="s">
        <v>155</v>
      </c>
      <c r="T144" s="160" t="s">
        <v>149</v>
      </c>
      <c r="U144" s="160">
        <v>0</v>
      </c>
      <c r="V144" s="160">
        <f t="shared" si="41"/>
        <v>0</v>
      </c>
      <c r="W144" s="160"/>
      <c r="X144" s="160" t="s">
        <v>230</v>
      </c>
      <c r="Y144" s="160" t="s">
        <v>151</v>
      </c>
      <c r="Z144" s="150"/>
      <c r="AA144" s="150"/>
      <c r="AB144" s="150"/>
      <c r="AC144" s="150"/>
      <c r="AD144" s="150"/>
      <c r="AE144" s="150"/>
      <c r="AF144" s="150"/>
      <c r="AG144" s="150" t="s">
        <v>425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1" x14ac:dyDescent="0.2">
      <c r="A145" s="179">
        <v>130</v>
      </c>
      <c r="B145" s="180" t="s">
        <v>1806</v>
      </c>
      <c r="C145" s="187" t="s">
        <v>1807</v>
      </c>
      <c r="D145" s="181" t="s">
        <v>223</v>
      </c>
      <c r="E145" s="182">
        <v>15</v>
      </c>
      <c r="F145" s="183"/>
      <c r="G145" s="184">
        <f t="shared" si="35"/>
        <v>0</v>
      </c>
      <c r="H145" s="161"/>
      <c r="I145" s="160">
        <f t="shared" si="36"/>
        <v>0</v>
      </c>
      <c r="J145" s="161"/>
      <c r="K145" s="160">
        <f t="shared" si="37"/>
        <v>0</v>
      </c>
      <c r="L145" s="160">
        <v>21</v>
      </c>
      <c r="M145" s="160">
        <f t="shared" si="38"/>
        <v>0</v>
      </c>
      <c r="N145" s="159">
        <v>0</v>
      </c>
      <c r="O145" s="159">
        <f t="shared" si="39"/>
        <v>0</v>
      </c>
      <c r="P145" s="159">
        <v>0</v>
      </c>
      <c r="Q145" s="159">
        <f t="shared" si="40"/>
        <v>0</v>
      </c>
      <c r="R145" s="160"/>
      <c r="S145" s="160" t="s">
        <v>155</v>
      </c>
      <c r="T145" s="160" t="s">
        <v>149</v>
      </c>
      <c r="U145" s="160">
        <v>0</v>
      </c>
      <c r="V145" s="160">
        <f t="shared" si="41"/>
        <v>0</v>
      </c>
      <c r="W145" s="160"/>
      <c r="X145" s="160" t="s">
        <v>230</v>
      </c>
      <c r="Y145" s="160" t="s">
        <v>151</v>
      </c>
      <c r="Z145" s="150"/>
      <c r="AA145" s="150"/>
      <c r="AB145" s="150"/>
      <c r="AC145" s="150"/>
      <c r="AD145" s="150"/>
      <c r="AE145" s="150"/>
      <c r="AF145" s="150"/>
      <c r="AG145" s="150" t="s">
        <v>425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 x14ac:dyDescent="0.2">
      <c r="A146" s="179">
        <v>131</v>
      </c>
      <c r="B146" s="180" t="s">
        <v>1808</v>
      </c>
      <c r="C146" s="187" t="s">
        <v>1809</v>
      </c>
      <c r="D146" s="181" t="s">
        <v>223</v>
      </c>
      <c r="E146" s="182">
        <v>60</v>
      </c>
      <c r="F146" s="183"/>
      <c r="G146" s="184">
        <f t="shared" si="35"/>
        <v>0</v>
      </c>
      <c r="H146" s="161"/>
      <c r="I146" s="160">
        <f t="shared" si="36"/>
        <v>0</v>
      </c>
      <c r="J146" s="161"/>
      <c r="K146" s="160">
        <f t="shared" si="37"/>
        <v>0</v>
      </c>
      <c r="L146" s="160">
        <v>21</v>
      </c>
      <c r="M146" s="160">
        <f t="shared" si="38"/>
        <v>0</v>
      </c>
      <c r="N146" s="159">
        <v>0</v>
      </c>
      <c r="O146" s="159">
        <f t="shared" si="39"/>
        <v>0</v>
      </c>
      <c r="P146" s="159">
        <v>0</v>
      </c>
      <c r="Q146" s="159">
        <f t="shared" si="40"/>
        <v>0</v>
      </c>
      <c r="R146" s="160"/>
      <c r="S146" s="160" t="s">
        <v>155</v>
      </c>
      <c r="T146" s="160" t="s">
        <v>149</v>
      </c>
      <c r="U146" s="160">
        <v>0</v>
      </c>
      <c r="V146" s="160">
        <f t="shared" si="41"/>
        <v>0</v>
      </c>
      <c r="W146" s="160"/>
      <c r="X146" s="160" t="s">
        <v>230</v>
      </c>
      <c r="Y146" s="160" t="s">
        <v>151</v>
      </c>
      <c r="Z146" s="150"/>
      <c r="AA146" s="150"/>
      <c r="AB146" s="150"/>
      <c r="AC146" s="150"/>
      <c r="AD146" s="150"/>
      <c r="AE146" s="150"/>
      <c r="AF146" s="150"/>
      <c r="AG146" s="150" t="s">
        <v>425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1" x14ac:dyDescent="0.2">
      <c r="A147" s="179">
        <v>132</v>
      </c>
      <c r="B147" s="180" t="s">
        <v>1810</v>
      </c>
      <c r="C147" s="187" t="s">
        <v>1811</v>
      </c>
      <c r="D147" s="181" t="s">
        <v>223</v>
      </c>
      <c r="E147" s="182">
        <v>10</v>
      </c>
      <c r="F147" s="183"/>
      <c r="G147" s="184">
        <f t="shared" si="35"/>
        <v>0</v>
      </c>
      <c r="H147" s="161"/>
      <c r="I147" s="160">
        <f t="shared" si="36"/>
        <v>0</v>
      </c>
      <c r="J147" s="161"/>
      <c r="K147" s="160">
        <f t="shared" si="37"/>
        <v>0</v>
      </c>
      <c r="L147" s="160">
        <v>21</v>
      </c>
      <c r="M147" s="160">
        <f t="shared" si="38"/>
        <v>0</v>
      </c>
      <c r="N147" s="159">
        <v>0</v>
      </c>
      <c r="O147" s="159">
        <f t="shared" si="39"/>
        <v>0</v>
      </c>
      <c r="P147" s="159">
        <v>0</v>
      </c>
      <c r="Q147" s="159">
        <f t="shared" si="40"/>
        <v>0</v>
      </c>
      <c r="R147" s="160"/>
      <c r="S147" s="160" t="s">
        <v>155</v>
      </c>
      <c r="T147" s="160" t="s">
        <v>149</v>
      </c>
      <c r="U147" s="160">
        <v>0</v>
      </c>
      <c r="V147" s="160">
        <f t="shared" si="41"/>
        <v>0</v>
      </c>
      <c r="W147" s="160"/>
      <c r="X147" s="160" t="s">
        <v>230</v>
      </c>
      <c r="Y147" s="160" t="s">
        <v>151</v>
      </c>
      <c r="Z147" s="150"/>
      <c r="AA147" s="150"/>
      <c r="AB147" s="150"/>
      <c r="AC147" s="150"/>
      <c r="AD147" s="150"/>
      <c r="AE147" s="150"/>
      <c r="AF147" s="150"/>
      <c r="AG147" s="150" t="s">
        <v>425</v>
      </c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1" x14ac:dyDescent="0.2">
      <c r="A148" s="179">
        <v>133</v>
      </c>
      <c r="B148" s="180" t="s">
        <v>1812</v>
      </c>
      <c r="C148" s="187" t="s">
        <v>1813</v>
      </c>
      <c r="D148" s="181" t="s">
        <v>223</v>
      </c>
      <c r="E148" s="182">
        <v>10</v>
      </c>
      <c r="F148" s="183"/>
      <c r="G148" s="184">
        <f t="shared" si="35"/>
        <v>0</v>
      </c>
      <c r="H148" s="161"/>
      <c r="I148" s="160">
        <f t="shared" si="36"/>
        <v>0</v>
      </c>
      <c r="J148" s="161"/>
      <c r="K148" s="160">
        <f t="shared" si="37"/>
        <v>0</v>
      </c>
      <c r="L148" s="160">
        <v>21</v>
      </c>
      <c r="M148" s="160">
        <f t="shared" si="38"/>
        <v>0</v>
      </c>
      <c r="N148" s="159">
        <v>0</v>
      </c>
      <c r="O148" s="159">
        <f t="shared" si="39"/>
        <v>0</v>
      </c>
      <c r="P148" s="159">
        <v>0</v>
      </c>
      <c r="Q148" s="159">
        <f t="shared" si="40"/>
        <v>0</v>
      </c>
      <c r="R148" s="160"/>
      <c r="S148" s="160" t="s">
        <v>155</v>
      </c>
      <c r="T148" s="160" t="s">
        <v>149</v>
      </c>
      <c r="U148" s="160">
        <v>0</v>
      </c>
      <c r="V148" s="160">
        <f t="shared" si="41"/>
        <v>0</v>
      </c>
      <c r="W148" s="160"/>
      <c r="X148" s="160" t="s">
        <v>230</v>
      </c>
      <c r="Y148" s="160" t="s">
        <v>151</v>
      </c>
      <c r="Z148" s="150"/>
      <c r="AA148" s="150"/>
      <c r="AB148" s="150"/>
      <c r="AC148" s="150"/>
      <c r="AD148" s="150"/>
      <c r="AE148" s="150"/>
      <c r="AF148" s="150"/>
      <c r="AG148" s="150" t="s">
        <v>425</v>
      </c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1" x14ac:dyDescent="0.2">
      <c r="A149" s="179">
        <v>134</v>
      </c>
      <c r="B149" s="180" t="s">
        <v>1814</v>
      </c>
      <c r="C149" s="187" t="s">
        <v>1815</v>
      </c>
      <c r="D149" s="181" t="s">
        <v>223</v>
      </c>
      <c r="E149" s="182">
        <v>46</v>
      </c>
      <c r="F149" s="183"/>
      <c r="G149" s="184">
        <f t="shared" si="35"/>
        <v>0</v>
      </c>
      <c r="H149" s="161"/>
      <c r="I149" s="160">
        <f t="shared" si="36"/>
        <v>0</v>
      </c>
      <c r="J149" s="161"/>
      <c r="K149" s="160">
        <f t="shared" si="37"/>
        <v>0</v>
      </c>
      <c r="L149" s="160">
        <v>21</v>
      </c>
      <c r="M149" s="160">
        <f t="shared" si="38"/>
        <v>0</v>
      </c>
      <c r="N149" s="159">
        <v>0</v>
      </c>
      <c r="O149" s="159">
        <f t="shared" si="39"/>
        <v>0</v>
      </c>
      <c r="P149" s="159">
        <v>0</v>
      </c>
      <c r="Q149" s="159">
        <f t="shared" si="40"/>
        <v>0</v>
      </c>
      <c r="R149" s="160"/>
      <c r="S149" s="160" t="s">
        <v>155</v>
      </c>
      <c r="T149" s="160" t="s">
        <v>149</v>
      </c>
      <c r="U149" s="160">
        <v>0</v>
      </c>
      <c r="V149" s="160">
        <f t="shared" si="41"/>
        <v>0</v>
      </c>
      <c r="W149" s="160"/>
      <c r="X149" s="160" t="s">
        <v>230</v>
      </c>
      <c r="Y149" s="160" t="s">
        <v>151</v>
      </c>
      <c r="Z149" s="150"/>
      <c r="AA149" s="150"/>
      <c r="AB149" s="150"/>
      <c r="AC149" s="150"/>
      <c r="AD149" s="150"/>
      <c r="AE149" s="150"/>
      <c r="AF149" s="150"/>
      <c r="AG149" s="150" t="s">
        <v>425</v>
      </c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1" x14ac:dyDescent="0.2">
      <c r="A150" s="179">
        <v>135</v>
      </c>
      <c r="B150" s="180" t="s">
        <v>1816</v>
      </c>
      <c r="C150" s="187" t="s">
        <v>1817</v>
      </c>
      <c r="D150" s="181" t="s">
        <v>223</v>
      </c>
      <c r="E150" s="182">
        <v>12</v>
      </c>
      <c r="F150" s="183"/>
      <c r="G150" s="184">
        <f t="shared" si="35"/>
        <v>0</v>
      </c>
      <c r="H150" s="161"/>
      <c r="I150" s="160">
        <f t="shared" si="36"/>
        <v>0</v>
      </c>
      <c r="J150" s="161"/>
      <c r="K150" s="160">
        <f t="shared" si="37"/>
        <v>0</v>
      </c>
      <c r="L150" s="160">
        <v>21</v>
      </c>
      <c r="M150" s="160">
        <f t="shared" si="38"/>
        <v>0</v>
      </c>
      <c r="N150" s="159">
        <v>0</v>
      </c>
      <c r="O150" s="159">
        <f t="shared" si="39"/>
        <v>0</v>
      </c>
      <c r="P150" s="159">
        <v>0</v>
      </c>
      <c r="Q150" s="159">
        <f t="shared" si="40"/>
        <v>0</v>
      </c>
      <c r="R150" s="160"/>
      <c r="S150" s="160" t="s">
        <v>155</v>
      </c>
      <c r="T150" s="160" t="s">
        <v>149</v>
      </c>
      <c r="U150" s="160">
        <v>0</v>
      </c>
      <c r="V150" s="160">
        <f t="shared" si="41"/>
        <v>0</v>
      </c>
      <c r="W150" s="160"/>
      <c r="X150" s="160" t="s">
        <v>230</v>
      </c>
      <c r="Y150" s="160" t="s">
        <v>151</v>
      </c>
      <c r="Z150" s="150"/>
      <c r="AA150" s="150"/>
      <c r="AB150" s="150"/>
      <c r="AC150" s="150"/>
      <c r="AD150" s="150"/>
      <c r="AE150" s="150"/>
      <c r="AF150" s="150"/>
      <c r="AG150" s="150" t="s">
        <v>425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1" x14ac:dyDescent="0.2">
      <c r="A151" s="179">
        <v>136</v>
      </c>
      <c r="B151" s="180" t="s">
        <v>1818</v>
      </c>
      <c r="C151" s="187" t="s">
        <v>1819</v>
      </c>
      <c r="D151" s="181" t="s">
        <v>239</v>
      </c>
      <c r="E151" s="182">
        <v>31</v>
      </c>
      <c r="F151" s="183"/>
      <c r="G151" s="184">
        <f t="shared" si="35"/>
        <v>0</v>
      </c>
      <c r="H151" s="161"/>
      <c r="I151" s="160">
        <f t="shared" si="36"/>
        <v>0</v>
      </c>
      <c r="J151" s="161"/>
      <c r="K151" s="160">
        <f t="shared" si="37"/>
        <v>0</v>
      </c>
      <c r="L151" s="160">
        <v>21</v>
      </c>
      <c r="M151" s="160">
        <f t="shared" si="38"/>
        <v>0</v>
      </c>
      <c r="N151" s="159">
        <v>0</v>
      </c>
      <c r="O151" s="159">
        <f t="shared" si="39"/>
        <v>0</v>
      </c>
      <c r="P151" s="159">
        <v>0</v>
      </c>
      <c r="Q151" s="159">
        <f t="shared" si="40"/>
        <v>0</v>
      </c>
      <c r="R151" s="160"/>
      <c r="S151" s="160" t="s">
        <v>155</v>
      </c>
      <c r="T151" s="160" t="s">
        <v>149</v>
      </c>
      <c r="U151" s="160">
        <v>0</v>
      </c>
      <c r="V151" s="160">
        <f t="shared" si="41"/>
        <v>0</v>
      </c>
      <c r="W151" s="160"/>
      <c r="X151" s="160" t="s">
        <v>230</v>
      </c>
      <c r="Y151" s="160" t="s">
        <v>151</v>
      </c>
      <c r="Z151" s="150"/>
      <c r="AA151" s="150"/>
      <c r="AB151" s="150"/>
      <c r="AC151" s="150"/>
      <c r="AD151" s="150"/>
      <c r="AE151" s="150"/>
      <c r="AF151" s="150"/>
      <c r="AG151" s="150" t="s">
        <v>425</v>
      </c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1" x14ac:dyDescent="0.2">
      <c r="A152" s="179">
        <v>137</v>
      </c>
      <c r="B152" s="180" t="s">
        <v>1820</v>
      </c>
      <c r="C152" s="187" t="s">
        <v>1769</v>
      </c>
      <c r="D152" s="181" t="s">
        <v>239</v>
      </c>
      <c r="E152" s="182">
        <v>10</v>
      </c>
      <c r="F152" s="183"/>
      <c r="G152" s="184">
        <f t="shared" si="35"/>
        <v>0</v>
      </c>
      <c r="H152" s="161"/>
      <c r="I152" s="160">
        <f t="shared" si="36"/>
        <v>0</v>
      </c>
      <c r="J152" s="161"/>
      <c r="K152" s="160">
        <f t="shared" si="37"/>
        <v>0</v>
      </c>
      <c r="L152" s="160">
        <v>21</v>
      </c>
      <c r="M152" s="160">
        <f t="shared" si="38"/>
        <v>0</v>
      </c>
      <c r="N152" s="159">
        <v>0</v>
      </c>
      <c r="O152" s="159">
        <f t="shared" si="39"/>
        <v>0</v>
      </c>
      <c r="P152" s="159">
        <v>0</v>
      </c>
      <c r="Q152" s="159">
        <f t="shared" si="40"/>
        <v>0</v>
      </c>
      <c r="R152" s="160"/>
      <c r="S152" s="160" t="s">
        <v>155</v>
      </c>
      <c r="T152" s="160" t="s">
        <v>149</v>
      </c>
      <c r="U152" s="160">
        <v>0</v>
      </c>
      <c r="V152" s="160">
        <f t="shared" si="41"/>
        <v>0</v>
      </c>
      <c r="W152" s="160"/>
      <c r="X152" s="160" t="s">
        <v>230</v>
      </c>
      <c r="Y152" s="160" t="s">
        <v>151</v>
      </c>
      <c r="Z152" s="150"/>
      <c r="AA152" s="150"/>
      <c r="AB152" s="150"/>
      <c r="AC152" s="150"/>
      <c r="AD152" s="150"/>
      <c r="AE152" s="150"/>
      <c r="AF152" s="150"/>
      <c r="AG152" s="150" t="s">
        <v>425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1" x14ac:dyDescent="0.2">
      <c r="A153" s="179">
        <v>138</v>
      </c>
      <c r="B153" s="180" t="s">
        <v>1821</v>
      </c>
      <c r="C153" s="187" t="s">
        <v>1822</v>
      </c>
      <c r="D153" s="181" t="s">
        <v>239</v>
      </c>
      <c r="E153" s="182">
        <v>10</v>
      </c>
      <c r="F153" s="183"/>
      <c r="G153" s="184">
        <f t="shared" si="35"/>
        <v>0</v>
      </c>
      <c r="H153" s="161"/>
      <c r="I153" s="160">
        <f t="shared" si="36"/>
        <v>0</v>
      </c>
      <c r="J153" s="161"/>
      <c r="K153" s="160">
        <f t="shared" si="37"/>
        <v>0</v>
      </c>
      <c r="L153" s="160">
        <v>21</v>
      </c>
      <c r="M153" s="160">
        <f t="shared" si="38"/>
        <v>0</v>
      </c>
      <c r="N153" s="159">
        <v>0</v>
      </c>
      <c r="O153" s="159">
        <f t="shared" si="39"/>
        <v>0</v>
      </c>
      <c r="P153" s="159">
        <v>0</v>
      </c>
      <c r="Q153" s="159">
        <f t="shared" si="40"/>
        <v>0</v>
      </c>
      <c r="R153" s="160"/>
      <c r="S153" s="160" t="s">
        <v>155</v>
      </c>
      <c r="T153" s="160" t="s">
        <v>149</v>
      </c>
      <c r="U153" s="160">
        <v>0</v>
      </c>
      <c r="V153" s="160">
        <f t="shared" si="41"/>
        <v>0</v>
      </c>
      <c r="W153" s="160"/>
      <c r="X153" s="160" t="s">
        <v>230</v>
      </c>
      <c r="Y153" s="160" t="s">
        <v>151</v>
      </c>
      <c r="Z153" s="150"/>
      <c r="AA153" s="150"/>
      <c r="AB153" s="150"/>
      <c r="AC153" s="150"/>
      <c r="AD153" s="150"/>
      <c r="AE153" s="150"/>
      <c r="AF153" s="150"/>
      <c r="AG153" s="150" t="s">
        <v>425</v>
      </c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1" x14ac:dyDescent="0.2">
      <c r="A154" s="179">
        <v>139</v>
      </c>
      <c r="B154" s="180" t="s">
        <v>1717</v>
      </c>
      <c r="C154" s="187" t="s">
        <v>1823</v>
      </c>
      <c r="D154" s="181" t="s">
        <v>239</v>
      </c>
      <c r="E154" s="182">
        <v>1</v>
      </c>
      <c r="F154" s="183"/>
      <c r="G154" s="184">
        <f t="shared" si="35"/>
        <v>0</v>
      </c>
      <c r="H154" s="161"/>
      <c r="I154" s="160">
        <f t="shared" si="36"/>
        <v>0</v>
      </c>
      <c r="J154" s="161"/>
      <c r="K154" s="160">
        <f t="shared" si="37"/>
        <v>0</v>
      </c>
      <c r="L154" s="160">
        <v>21</v>
      </c>
      <c r="M154" s="160">
        <f t="shared" si="38"/>
        <v>0</v>
      </c>
      <c r="N154" s="159">
        <v>0</v>
      </c>
      <c r="O154" s="159">
        <f t="shared" si="39"/>
        <v>0</v>
      </c>
      <c r="P154" s="159">
        <v>0</v>
      </c>
      <c r="Q154" s="159">
        <f t="shared" si="40"/>
        <v>0</v>
      </c>
      <c r="R154" s="160"/>
      <c r="S154" s="160" t="s">
        <v>155</v>
      </c>
      <c r="T154" s="160" t="s">
        <v>149</v>
      </c>
      <c r="U154" s="160">
        <v>0</v>
      </c>
      <c r="V154" s="160">
        <f t="shared" si="41"/>
        <v>0</v>
      </c>
      <c r="W154" s="160"/>
      <c r="X154" s="160" t="s">
        <v>1533</v>
      </c>
      <c r="Y154" s="160" t="s">
        <v>151</v>
      </c>
      <c r="Z154" s="150"/>
      <c r="AA154" s="150"/>
      <c r="AB154" s="150"/>
      <c r="AC154" s="150"/>
      <c r="AD154" s="150"/>
      <c r="AE154" s="150"/>
      <c r="AF154" s="150"/>
      <c r="AG154" s="150" t="s">
        <v>1534</v>
      </c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1" x14ac:dyDescent="0.2">
      <c r="A155" s="179">
        <v>140</v>
      </c>
      <c r="B155" s="180" t="s">
        <v>1719</v>
      </c>
      <c r="C155" s="187" t="s">
        <v>1824</v>
      </c>
      <c r="D155" s="181" t="s">
        <v>239</v>
      </c>
      <c r="E155" s="182">
        <v>1</v>
      </c>
      <c r="F155" s="183"/>
      <c r="G155" s="184">
        <f t="shared" si="35"/>
        <v>0</v>
      </c>
      <c r="H155" s="161"/>
      <c r="I155" s="160">
        <f t="shared" si="36"/>
        <v>0</v>
      </c>
      <c r="J155" s="161"/>
      <c r="K155" s="160">
        <f t="shared" si="37"/>
        <v>0</v>
      </c>
      <c r="L155" s="160">
        <v>21</v>
      </c>
      <c r="M155" s="160">
        <f t="shared" si="38"/>
        <v>0</v>
      </c>
      <c r="N155" s="159">
        <v>0</v>
      </c>
      <c r="O155" s="159">
        <f t="shared" si="39"/>
        <v>0</v>
      </c>
      <c r="P155" s="159">
        <v>0</v>
      </c>
      <c r="Q155" s="159">
        <f t="shared" si="40"/>
        <v>0</v>
      </c>
      <c r="R155" s="160"/>
      <c r="S155" s="160" t="s">
        <v>155</v>
      </c>
      <c r="T155" s="160" t="s">
        <v>149</v>
      </c>
      <c r="U155" s="160">
        <v>0</v>
      </c>
      <c r="V155" s="160">
        <f t="shared" si="41"/>
        <v>0</v>
      </c>
      <c r="W155" s="160"/>
      <c r="X155" s="160" t="s">
        <v>1533</v>
      </c>
      <c r="Y155" s="160" t="s">
        <v>151</v>
      </c>
      <c r="Z155" s="150"/>
      <c r="AA155" s="150"/>
      <c r="AB155" s="150"/>
      <c r="AC155" s="150"/>
      <c r="AD155" s="150"/>
      <c r="AE155" s="150"/>
      <c r="AF155" s="150"/>
      <c r="AG155" s="150" t="s">
        <v>1534</v>
      </c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1" x14ac:dyDescent="0.2">
      <c r="A156" s="179">
        <v>141</v>
      </c>
      <c r="B156" s="180" t="s">
        <v>1825</v>
      </c>
      <c r="C156" s="187" t="s">
        <v>1826</v>
      </c>
      <c r="D156" s="181" t="s">
        <v>239</v>
      </c>
      <c r="E156" s="182">
        <v>2</v>
      </c>
      <c r="F156" s="183"/>
      <c r="G156" s="184">
        <f t="shared" si="35"/>
        <v>0</v>
      </c>
      <c r="H156" s="161"/>
      <c r="I156" s="160">
        <f t="shared" si="36"/>
        <v>0</v>
      </c>
      <c r="J156" s="161"/>
      <c r="K156" s="160">
        <f t="shared" si="37"/>
        <v>0</v>
      </c>
      <c r="L156" s="160">
        <v>21</v>
      </c>
      <c r="M156" s="160">
        <f t="shared" si="38"/>
        <v>0</v>
      </c>
      <c r="N156" s="159">
        <v>0</v>
      </c>
      <c r="O156" s="159">
        <f t="shared" si="39"/>
        <v>0</v>
      </c>
      <c r="P156" s="159">
        <v>0</v>
      </c>
      <c r="Q156" s="159">
        <f t="shared" si="40"/>
        <v>0</v>
      </c>
      <c r="R156" s="160"/>
      <c r="S156" s="160" t="s">
        <v>155</v>
      </c>
      <c r="T156" s="160" t="s">
        <v>149</v>
      </c>
      <c r="U156" s="160">
        <v>0</v>
      </c>
      <c r="V156" s="160">
        <f t="shared" si="41"/>
        <v>0</v>
      </c>
      <c r="W156" s="160"/>
      <c r="X156" s="160" t="s">
        <v>209</v>
      </c>
      <c r="Y156" s="160" t="s">
        <v>151</v>
      </c>
      <c r="Z156" s="150"/>
      <c r="AA156" s="150"/>
      <c r="AB156" s="150"/>
      <c r="AC156" s="150"/>
      <c r="AD156" s="150"/>
      <c r="AE156" s="150"/>
      <c r="AF156" s="150"/>
      <c r="AG156" s="150" t="s">
        <v>210</v>
      </c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1" x14ac:dyDescent="0.2">
      <c r="A157" s="179">
        <v>142</v>
      </c>
      <c r="B157" s="180" t="s">
        <v>1827</v>
      </c>
      <c r="C157" s="187" t="s">
        <v>1828</v>
      </c>
      <c r="D157" s="181" t="s">
        <v>239</v>
      </c>
      <c r="E157" s="182">
        <v>1</v>
      </c>
      <c r="F157" s="183"/>
      <c r="G157" s="184">
        <f t="shared" si="35"/>
        <v>0</v>
      </c>
      <c r="H157" s="161"/>
      <c r="I157" s="160">
        <f t="shared" si="36"/>
        <v>0</v>
      </c>
      <c r="J157" s="161"/>
      <c r="K157" s="160">
        <f t="shared" si="37"/>
        <v>0</v>
      </c>
      <c r="L157" s="160">
        <v>21</v>
      </c>
      <c r="M157" s="160">
        <f t="shared" si="38"/>
        <v>0</v>
      </c>
      <c r="N157" s="159">
        <v>0</v>
      </c>
      <c r="O157" s="159">
        <f t="shared" si="39"/>
        <v>0</v>
      </c>
      <c r="P157" s="159">
        <v>0</v>
      </c>
      <c r="Q157" s="159">
        <f t="shared" si="40"/>
        <v>0</v>
      </c>
      <c r="R157" s="160"/>
      <c r="S157" s="160" t="s">
        <v>155</v>
      </c>
      <c r="T157" s="160" t="s">
        <v>149</v>
      </c>
      <c r="U157" s="160">
        <v>0</v>
      </c>
      <c r="V157" s="160">
        <f t="shared" si="41"/>
        <v>0</v>
      </c>
      <c r="W157" s="160"/>
      <c r="X157" s="160" t="s">
        <v>209</v>
      </c>
      <c r="Y157" s="160" t="s">
        <v>151</v>
      </c>
      <c r="Z157" s="150"/>
      <c r="AA157" s="150"/>
      <c r="AB157" s="150"/>
      <c r="AC157" s="150"/>
      <c r="AD157" s="150"/>
      <c r="AE157" s="150"/>
      <c r="AF157" s="150"/>
      <c r="AG157" s="150" t="s">
        <v>210</v>
      </c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1" x14ac:dyDescent="0.2">
      <c r="A158" s="179">
        <v>143</v>
      </c>
      <c r="B158" s="180" t="s">
        <v>1721</v>
      </c>
      <c r="C158" s="187" t="s">
        <v>1829</v>
      </c>
      <c r="D158" s="181" t="s">
        <v>239</v>
      </c>
      <c r="E158" s="182">
        <v>5</v>
      </c>
      <c r="F158" s="183"/>
      <c r="G158" s="184">
        <f t="shared" si="35"/>
        <v>0</v>
      </c>
      <c r="H158" s="161"/>
      <c r="I158" s="160">
        <f t="shared" si="36"/>
        <v>0</v>
      </c>
      <c r="J158" s="161"/>
      <c r="K158" s="160">
        <f t="shared" si="37"/>
        <v>0</v>
      </c>
      <c r="L158" s="160">
        <v>21</v>
      </c>
      <c r="M158" s="160">
        <f t="shared" si="38"/>
        <v>0</v>
      </c>
      <c r="N158" s="159">
        <v>0</v>
      </c>
      <c r="O158" s="159">
        <f t="shared" si="39"/>
        <v>0</v>
      </c>
      <c r="P158" s="159">
        <v>0</v>
      </c>
      <c r="Q158" s="159">
        <f t="shared" si="40"/>
        <v>0</v>
      </c>
      <c r="R158" s="160"/>
      <c r="S158" s="160" t="s">
        <v>155</v>
      </c>
      <c r="T158" s="160" t="s">
        <v>149</v>
      </c>
      <c r="U158" s="160">
        <v>0</v>
      </c>
      <c r="V158" s="160">
        <f t="shared" si="41"/>
        <v>0</v>
      </c>
      <c r="W158" s="160"/>
      <c r="X158" s="160" t="s">
        <v>230</v>
      </c>
      <c r="Y158" s="160" t="s">
        <v>151</v>
      </c>
      <c r="Z158" s="150"/>
      <c r="AA158" s="150"/>
      <c r="AB158" s="150"/>
      <c r="AC158" s="150"/>
      <c r="AD158" s="150"/>
      <c r="AE158" s="150"/>
      <c r="AF158" s="150"/>
      <c r="AG158" s="150" t="s">
        <v>425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1" x14ac:dyDescent="0.2">
      <c r="A159" s="179">
        <v>144</v>
      </c>
      <c r="B159" s="180" t="s">
        <v>1723</v>
      </c>
      <c r="C159" s="187" t="s">
        <v>1776</v>
      </c>
      <c r="D159" s="181" t="s">
        <v>239</v>
      </c>
      <c r="E159" s="182">
        <v>1</v>
      </c>
      <c r="F159" s="183"/>
      <c r="G159" s="184">
        <f t="shared" si="35"/>
        <v>0</v>
      </c>
      <c r="H159" s="161"/>
      <c r="I159" s="160">
        <f t="shared" si="36"/>
        <v>0</v>
      </c>
      <c r="J159" s="161"/>
      <c r="K159" s="160">
        <f t="shared" si="37"/>
        <v>0</v>
      </c>
      <c r="L159" s="160">
        <v>21</v>
      </c>
      <c r="M159" s="160">
        <f t="shared" si="38"/>
        <v>0</v>
      </c>
      <c r="N159" s="159">
        <v>0</v>
      </c>
      <c r="O159" s="159">
        <f t="shared" si="39"/>
        <v>0</v>
      </c>
      <c r="P159" s="159">
        <v>0</v>
      </c>
      <c r="Q159" s="159">
        <f t="shared" si="40"/>
        <v>0</v>
      </c>
      <c r="R159" s="160"/>
      <c r="S159" s="160" t="s">
        <v>155</v>
      </c>
      <c r="T159" s="160" t="s">
        <v>149</v>
      </c>
      <c r="U159" s="160">
        <v>0</v>
      </c>
      <c r="V159" s="160">
        <f t="shared" si="41"/>
        <v>0</v>
      </c>
      <c r="W159" s="160"/>
      <c r="X159" s="160" t="s">
        <v>230</v>
      </c>
      <c r="Y159" s="160" t="s">
        <v>151</v>
      </c>
      <c r="Z159" s="150"/>
      <c r="AA159" s="150"/>
      <c r="AB159" s="150"/>
      <c r="AC159" s="150"/>
      <c r="AD159" s="150"/>
      <c r="AE159" s="150"/>
      <c r="AF159" s="150"/>
      <c r="AG159" s="150" t="s">
        <v>425</v>
      </c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ht="22.5" outlineLevel="1" x14ac:dyDescent="0.2">
      <c r="A160" s="179">
        <v>145</v>
      </c>
      <c r="B160" s="180" t="s">
        <v>1830</v>
      </c>
      <c r="C160" s="187" t="s">
        <v>1831</v>
      </c>
      <c r="D160" s="181" t="s">
        <v>239</v>
      </c>
      <c r="E160" s="182">
        <v>10</v>
      </c>
      <c r="F160" s="183"/>
      <c r="G160" s="184">
        <f t="shared" si="35"/>
        <v>0</v>
      </c>
      <c r="H160" s="161"/>
      <c r="I160" s="160">
        <f t="shared" si="36"/>
        <v>0</v>
      </c>
      <c r="J160" s="161"/>
      <c r="K160" s="160">
        <f t="shared" si="37"/>
        <v>0</v>
      </c>
      <c r="L160" s="160">
        <v>21</v>
      </c>
      <c r="M160" s="160">
        <f t="shared" si="38"/>
        <v>0</v>
      </c>
      <c r="N160" s="159">
        <v>0</v>
      </c>
      <c r="O160" s="159">
        <f t="shared" si="39"/>
        <v>0</v>
      </c>
      <c r="P160" s="159">
        <v>0</v>
      </c>
      <c r="Q160" s="159">
        <f t="shared" si="40"/>
        <v>0</v>
      </c>
      <c r="R160" s="160"/>
      <c r="S160" s="160" t="s">
        <v>155</v>
      </c>
      <c r="T160" s="160" t="s">
        <v>149</v>
      </c>
      <c r="U160" s="160">
        <v>0</v>
      </c>
      <c r="V160" s="160">
        <f t="shared" si="41"/>
        <v>0</v>
      </c>
      <c r="W160" s="160"/>
      <c r="X160" s="160" t="s">
        <v>230</v>
      </c>
      <c r="Y160" s="160" t="s">
        <v>151</v>
      </c>
      <c r="Z160" s="150"/>
      <c r="AA160" s="150"/>
      <c r="AB160" s="150"/>
      <c r="AC160" s="150"/>
      <c r="AD160" s="150"/>
      <c r="AE160" s="150"/>
      <c r="AF160" s="150"/>
      <c r="AG160" s="150" t="s">
        <v>425</v>
      </c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1" x14ac:dyDescent="0.2">
      <c r="A161" s="179">
        <v>146</v>
      </c>
      <c r="B161" s="180" t="s">
        <v>1832</v>
      </c>
      <c r="C161" s="187" t="s">
        <v>1833</v>
      </c>
      <c r="D161" s="181" t="s">
        <v>1651</v>
      </c>
      <c r="E161" s="182">
        <v>1</v>
      </c>
      <c r="F161" s="183"/>
      <c r="G161" s="184">
        <f t="shared" si="35"/>
        <v>0</v>
      </c>
      <c r="H161" s="161"/>
      <c r="I161" s="160">
        <f t="shared" si="36"/>
        <v>0</v>
      </c>
      <c r="J161" s="161"/>
      <c r="K161" s="160">
        <f t="shared" si="37"/>
        <v>0</v>
      </c>
      <c r="L161" s="160">
        <v>21</v>
      </c>
      <c r="M161" s="160">
        <f t="shared" si="38"/>
        <v>0</v>
      </c>
      <c r="N161" s="159">
        <v>0</v>
      </c>
      <c r="O161" s="159">
        <f t="shared" si="39"/>
        <v>0</v>
      </c>
      <c r="P161" s="159">
        <v>0</v>
      </c>
      <c r="Q161" s="159">
        <f t="shared" si="40"/>
        <v>0</v>
      </c>
      <c r="R161" s="160"/>
      <c r="S161" s="160" t="s">
        <v>155</v>
      </c>
      <c r="T161" s="160" t="s">
        <v>149</v>
      </c>
      <c r="U161" s="160">
        <v>0</v>
      </c>
      <c r="V161" s="160">
        <f t="shared" si="41"/>
        <v>0</v>
      </c>
      <c r="W161" s="160"/>
      <c r="X161" s="160" t="s">
        <v>209</v>
      </c>
      <c r="Y161" s="160" t="s">
        <v>151</v>
      </c>
      <c r="Z161" s="150"/>
      <c r="AA161" s="150"/>
      <c r="AB161" s="150"/>
      <c r="AC161" s="150"/>
      <c r="AD161" s="150"/>
      <c r="AE161" s="150"/>
      <c r="AF161" s="150"/>
      <c r="AG161" s="150" t="s">
        <v>210</v>
      </c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x14ac:dyDescent="0.2">
      <c r="A162" s="166" t="s">
        <v>143</v>
      </c>
      <c r="B162" s="167" t="s">
        <v>74</v>
      </c>
      <c r="C162" s="186" t="s">
        <v>75</v>
      </c>
      <c r="D162" s="168"/>
      <c r="E162" s="169"/>
      <c r="F162" s="170"/>
      <c r="G162" s="171">
        <f>SUMIF(AG163:AG168,"&lt;&gt;NOR",G163:G168)</f>
        <v>0</v>
      </c>
      <c r="H162" s="165"/>
      <c r="I162" s="165">
        <f>SUM(I163:I168)</f>
        <v>0</v>
      </c>
      <c r="J162" s="165"/>
      <c r="K162" s="165">
        <f>SUM(K163:K168)</f>
        <v>0</v>
      </c>
      <c r="L162" s="165"/>
      <c r="M162" s="165">
        <f>SUM(M163:M168)</f>
        <v>0</v>
      </c>
      <c r="N162" s="164"/>
      <c r="O162" s="164">
        <f>SUM(O163:O168)</f>
        <v>0</v>
      </c>
      <c r="P162" s="164"/>
      <c r="Q162" s="164">
        <f>SUM(Q163:Q168)</f>
        <v>0</v>
      </c>
      <c r="R162" s="165"/>
      <c r="S162" s="165"/>
      <c r="T162" s="165"/>
      <c r="U162" s="165"/>
      <c r="V162" s="165">
        <f>SUM(V163:V168)</f>
        <v>0</v>
      </c>
      <c r="W162" s="165"/>
      <c r="X162" s="165"/>
      <c r="Y162" s="165"/>
      <c r="AG162" t="s">
        <v>144</v>
      </c>
    </row>
    <row r="163" spans="1:60" outlineLevel="1" x14ac:dyDescent="0.2">
      <c r="A163" s="179">
        <v>147</v>
      </c>
      <c r="B163" s="180" t="s">
        <v>1834</v>
      </c>
      <c r="C163" s="187" t="s">
        <v>1835</v>
      </c>
      <c r="D163" s="181" t="s">
        <v>223</v>
      </c>
      <c r="E163" s="182">
        <v>550</v>
      </c>
      <c r="F163" s="183"/>
      <c r="G163" s="184">
        <f t="shared" ref="G163:G168" si="42">ROUND(E163*F163,2)</f>
        <v>0</v>
      </c>
      <c r="H163" s="161"/>
      <c r="I163" s="160">
        <f t="shared" ref="I163:I168" si="43">ROUND(E163*H163,2)</f>
        <v>0</v>
      </c>
      <c r="J163" s="161"/>
      <c r="K163" s="160">
        <f t="shared" ref="K163:K168" si="44">ROUND(E163*J163,2)</f>
        <v>0</v>
      </c>
      <c r="L163" s="160">
        <v>21</v>
      </c>
      <c r="M163" s="160">
        <f t="shared" ref="M163:M168" si="45">G163*(1+L163/100)</f>
        <v>0</v>
      </c>
      <c r="N163" s="159">
        <v>0</v>
      </c>
      <c r="O163" s="159">
        <f t="shared" ref="O163:O168" si="46">ROUND(E163*N163,2)</f>
        <v>0</v>
      </c>
      <c r="P163" s="159">
        <v>0</v>
      </c>
      <c r="Q163" s="159">
        <f t="shared" ref="Q163:Q168" si="47">ROUND(E163*P163,2)</f>
        <v>0</v>
      </c>
      <c r="R163" s="160"/>
      <c r="S163" s="160" t="s">
        <v>155</v>
      </c>
      <c r="T163" s="160" t="s">
        <v>149</v>
      </c>
      <c r="U163" s="160">
        <v>0</v>
      </c>
      <c r="V163" s="160">
        <f t="shared" ref="V163:V168" si="48">ROUND(E163*U163,2)</f>
        <v>0</v>
      </c>
      <c r="W163" s="160"/>
      <c r="X163" s="160" t="s">
        <v>209</v>
      </c>
      <c r="Y163" s="160" t="s">
        <v>151</v>
      </c>
      <c r="Z163" s="150"/>
      <c r="AA163" s="150"/>
      <c r="AB163" s="150"/>
      <c r="AC163" s="150"/>
      <c r="AD163" s="150"/>
      <c r="AE163" s="150"/>
      <c r="AF163" s="150"/>
      <c r="AG163" s="150" t="s">
        <v>210</v>
      </c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1" x14ac:dyDescent="0.2">
      <c r="A164" s="179">
        <v>148</v>
      </c>
      <c r="B164" s="180" t="s">
        <v>1836</v>
      </c>
      <c r="C164" s="187" t="s">
        <v>1837</v>
      </c>
      <c r="D164" s="181" t="s">
        <v>223</v>
      </c>
      <c r="E164" s="182">
        <v>30</v>
      </c>
      <c r="F164" s="183"/>
      <c r="G164" s="184">
        <f t="shared" si="42"/>
        <v>0</v>
      </c>
      <c r="H164" s="161"/>
      <c r="I164" s="160">
        <f t="shared" si="43"/>
        <v>0</v>
      </c>
      <c r="J164" s="161"/>
      <c r="K164" s="160">
        <f t="shared" si="44"/>
        <v>0</v>
      </c>
      <c r="L164" s="160">
        <v>21</v>
      </c>
      <c r="M164" s="160">
        <f t="shared" si="45"/>
        <v>0</v>
      </c>
      <c r="N164" s="159">
        <v>0</v>
      </c>
      <c r="O164" s="159">
        <f t="shared" si="46"/>
        <v>0</v>
      </c>
      <c r="P164" s="159">
        <v>0</v>
      </c>
      <c r="Q164" s="159">
        <f t="shared" si="47"/>
        <v>0</v>
      </c>
      <c r="R164" s="160"/>
      <c r="S164" s="160" t="s">
        <v>155</v>
      </c>
      <c r="T164" s="160" t="s">
        <v>149</v>
      </c>
      <c r="U164" s="160">
        <v>0</v>
      </c>
      <c r="V164" s="160">
        <f t="shared" si="48"/>
        <v>0</v>
      </c>
      <c r="W164" s="160"/>
      <c r="X164" s="160" t="s">
        <v>1533</v>
      </c>
      <c r="Y164" s="160" t="s">
        <v>151</v>
      </c>
      <c r="Z164" s="150"/>
      <c r="AA164" s="150"/>
      <c r="AB164" s="150"/>
      <c r="AC164" s="150"/>
      <c r="AD164" s="150"/>
      <c r="AE164" s="150"/>
      <c r="AF164" s="150"/>
      <c r="AG164" s="150" t="s">
        <v>1534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ht="22.5" outlineLevel="1" x14ac:dyDescent="0.2">
      <c r="A165" s="179">
        <v>149</v>
      </c>
      <c r="B165" s="180" t="s">
        <v>1832</v>
      </c>
      <c r="C165" s="187" t="s">
        <v>1838</v>
      </c>
      <c r="D165" s="181" t="s">
        <v>1839</v>
      </c>
      <c r="E165" s="182">
        <v>16</v>
      </c>
      <c r="F165" s="183"/>
      <c r="G165" s="184">
        <f t="shared" si="42"/>
        <v>0</v>
      </c>
      <c r="H165" s="161"/>
      <c r="I165" s="160">
        <f t="shared" si="43"/>
        <v>0</v>
      </c>
      <c r="J165" s="161"/>
      <c r="K165" s="160">
        <f t="shared" si="44"/>
        <v>0</v>
      </c>
      <c r="L165" s="160">
        <v>21</v>
      </c>
      <c r="M165" s="160">
        <f t="shared" si="45"/>
        <v>0</v>
      </c>
      <c r="N165" s="159">
        <v>0</v>
      </c>
      <c r="O165" s="159">
        <f t="shared" si="46"/>
        <v>0</v>
      </c>
      <c r="P165" s="159">
        <v>0</v>
      </c>
      <c r="Q165" s="159">
        <f t="shared" si="47"/>
        <v>0</v>
      </c>
      <c r="R165" s="160"/>
      <c r="S165" s="160" t="s">
        <v>155</v>
      </c>
      <c r="T165" s="160" t="s">
        <v>149</v>
      </c>
      <c r="U165" s="160">
        <v>0</v>
      </c>
      <c r="V165" s="160">
        <f t="shared" si="48"/>
        <v>0</v>
      </c>
      <c r="W165" s="160"/>
      <c r="X165" s="160" t="s">
        <v>1533</v>
      </c>
      <c r="Y165" s="160" t="s">
        <v>151</v>
      </c>
      <c r="Z165" s="150"/>
      <c r="AA165" s="150"/>
      <c r="AB165" s="150"/>
      <c r="AC165" s="150"/>
      <c r="AD165" s="150"/>
      <c r="AE165" s="150"/>
      <c r="AF165" s="150"/>
      <c r="AG165" s="150" t="s">
        <v>1534</v>
      </c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ht="22.5" outlineLevel="1" x14ac:dyDescent="0.2">
      <c r="A166" s="179">
        <v>150</v>
      </c>
      <c r="B166" s="180" t="s">
        <v>1840</v>
      </c>
      <c r="C166" s="187" t="s">
        <v>1841</v>
      </c>
      <c r="D166" s="181" t="s">
        <v>1839</v>
      </c>
      <c r="E166" s="182">
        <v>2</v>
      </c>
      <c r="F166" s="183"/>
      <c r="G166" s="184">
        <f t="shared" si="42"/>
        <v>0</v>
      </c>
      <c r="H166" s="161"/>
      <c r="I166" s="160">
        <f t="shared" si="43"/>
        <v>0</v>
      </c>
      <c r="J166" s="161"/>
      <c r="K166" s="160">
        <f t="shared" si="44"/>
        <v>0</v>
      </c>
      <c r="L166" s="160">
        <v>21</v>
      </c>
      <c r="M166" s="160">
        <f t="shared" si="45"/>
        <v>0</v>
      </c>
      <c r="N166" s="159">
        <v>0</v>
      </c>
      <c r="O166" s="159">
        <f t="shared" si="46"/>
        <v>0</v>
      </c>
      <c r="P166" s="159">
        <v>0</v>
      </c>
      <c r="Q166" s="159">
        <f t="shared" si="47"/>
        <v>0</v>
      </c>
      <c r="R166" s="160"/>
      <c r="S166" s="160" t="s">
        <v>155</v>
      </c>
      <c r="T166" s="160" t="s">
        <v>149</v>
      </c>
      <c r="U166" s="160">
        <v>0</v>
      </c>
      <c r="V166" s="160">
        <f t="shared" si="48"/>
        <v>0</v>
      </c>
      <c r="W166" s="160"/>
      <c r="X166" s="160" t="s">
        <v>209</v>
      </c>
      <c r="Y166" s="160" t="s">
        <v>151</v>
      </c>
      <c r="Z166" s="150"/>
      <c r="AA166" s="150"/>
      <c r="AB166" s="150"/>
      <c r="AC166" s="150"/>
      <c r="AD166" s="150"/>
      <c r="AE166" s="150"/>
      <c r="AF166" s="150"/>
      <c r="AG166" s="150" t="s">
        <v>210</v>
      </c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ht="22.5" outlineLevel="1" x14ac:dyDescent="0.2">
      <c r="A167" s="179">
        <v>151</v>
      </c>
      <c r="B167" s="180" t="s">
        <v>1842</v>
      </c>
      <c r="C167" s="187" t="s">
        <v>1843</v>
      </c>
      <c r="D167" s="181" t="s">
        <v>1839</v>
      </c>
      <c r="E167" s="182">
        <v>5</v>
      </c>
      <c r="F167" s="183"/>
      <c r="G167" s="184">
        <f t="shared" si="42"/>
        <v>0</v>
      </c>
      <c r="H167" s="161"/>
      <c r="I167" s="160">
        <f t="shared" si="43"/>
        <v>0</v>
      </c>
      <c r="J167" s="161"/>
      <c r="K167" s="160">
        <f t="shared" si="44"/>
        <v>0</v>
      </c>
      <c r="L167" s="160">
        <v>21</v>
      </c>
      <c r="M167" s="160">
        <f t="shared" si="45"/>
        <v>0</v>
      </c>
      <c r="N167" s="159">
        <v>0</v>
      </c>
      <c r="O167" s="159">
        <f t="shared" si="46"/>
        <v>0</v>
      </c>
      <c r="P167" s="159">
        <v>0</v>
      </c>
      <c r="Q167" s="159">
        <f t="shared" si="47"/>
        <v>0</v>
      </c>
      <c r="R167" s="160"/>
      <c r="S167" s="160" t="s">
        <v>155</v>
      </c>
      <c r="T167" s="160" t="s">
        <v>149</v>
      </c>
      <c r="U167" s="160">
        <v>0</v>
      </c>
      <c r="V167" s="160">
        <f t="shared" si="48"/>
        <v>0</v>
      </c>
      <c r="W167" s="160"/>
      <c r="X167" s="160" t="s">
        <v>209</v>
      </c>
      <c r="Y167" s="160" t="s">
        <v>151</v>
      </c>
      <c r="Z167" s="150"/>
      <c r="AA167" s="150"/>
      <c r="AB167" s="150"/>
      <c r="AC167" s="150"/>
      <c r="AD167" s="150"/>
      <c r="AE167" s="150"/>
      <c r="AF167" s="150"/>
      <c r="AG167" s="150" t="s">
        <v>210</v>
      </c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1" x14ac:dyDescent="0.2">
      <c r="A168" s="179">
        <v>152</v>
      </c>
      <c r="B168" s="180" t="s">
        <v>1844</v>
      </c>
      <c r="C168" s="187" t="s">
        <v>1845</v>
      </c>
      <c r="D168" s="181" t="s">
        <v>1651</v>
      </c>
      <c r="E168" s="182">
        <v>1</v>
      </c>
      <c r="F168" s="183"/>
      <c r="G168" s="184">
        <f t="shared" si="42"/>
        <v>0</v>
      </c>
      <c r="H168" s="161"/>
      <c r="I168" s="160">
        <f t="shared" si="43"/>
        <v>0</v>
      </c>
      <c r="J168" s="161"/>
      <c r="K168" s="160">
        <f t="shared" si="44"/>
        <v>0</v>
      </c>
      <c r="L168" s="160">
        <v>21</v>
      </c>
      <c r="M168" s="160">
        <f t="shared" si="45"/>
        <v>0</v>
      </c>
      <c r="N168" s="159">
        <v>0</v>
      </c>
      <c r="O168" s="159">
        <f t="shared" si="46"/>
        <v>0</v>
      </c>
      <c r="P168" s="159">
        <v>0</v>
      </c>
      <c r="Q168" s="159">
        <f t="shared" si="47"/>
        <v>0</v>
      </c>
      <c r="R168" s="160"/>
      <c r="S168" s="160" t="s">
        <v>155</v>
      </c>
      <c r="T168" s="160" t="s">
        <v>149</v>
      </c>
      <c r="U168" s="160">
        <v>0</v>
      </c>
      <c r="V168" s="160">
        <f t="shared" si="48"/>
        <v>0</v>
      </c>
      <c r="W168" s="160"/>
      <c r="X168" s="160" t="s">
        <v>209</v>
      </c>
      <c r="Y168" s="160" t="s">
        <v>151</v>
      </c>
      <c r="Z168" s="150"/>
      <c r="AA168" s="150"/>
      <c r="AB168" s="150"/>
      <c r="AC168" s="150"/>
      <c r="AD168" s="150"/>
      <c r="AE168" s="150"/>
      <c r="AF168" s="150"/>
      <c r="AG168" s="150" t="s">
        <v>214</v>
      </c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x14ac:dyDescent="0.2">
      <c r="A169" s="166" t="s">
        <v>143</v>
      </c>
      <c r="B169" s="167" t="s">
        <v>78</v>
      </c>
      <c r="C169" s="186" t="s">
        <v>79</v>
      </c>
      <c r="D169" s="168"/>
      <c r="E169" s="169"/>
      <c r="F169" s="170"/>
      <c r="G169" s="171">
        <f>SUMIF(AG170:AG175,"&lt;&gt;NOR",G170:G175)</f>
        <v>0</v>
      </c>
      <c r="H169" s="165"/>
      <c r="I169" s="165">
        <f>SUM(I170:I175)</f>
        <v>0</v>
      </c>
      <c r="J169" s="165"/>
      <c r="K169" s="165">
        <f>SUM(K170:K175)</f>
        <v>0</v>
      </c>
      <c r="L169" s="165"/>
      <c r="M169" s="165">
        <f>SUM(M170:M175)</f>
        <v>0</v>
      </c>
      <c r="N169" s="164"/>
      <c r="O169" s="164">
        <f>SUM(O170:O175)</f>
        <v>0.04</v>
      </c>
      <c r="P169" s="164"/>
      <c r="Q169" s="164">
        <f>SUM(Q170:Q175)</f>
        <v>0</v>
      </c>
      <c r="R169" s="165"/>
      <c r="S169" s="165"/>
      <c r="T169" s="165"/>
      <c r="U169" s="165"/>
      <c r="V169" s="165">
        <f>SUM(V170:V175)</f>
        <v>0.76</v>
      </c>
      <c r="W169" s="165"/>
      <c r="X169" s="165"/>
      <c r="Y169" s="165"/>
      <c r="AG169" t="s">
        <v>144</v>
      </c>
    </row>
    <row r="170" spans="1:60" outlineLevel="1" x14ac:dyDescent="0.2">
      <c r="A170" s="173">
        <v>153</v>
      </c>
      <c r="B170" s="174" t="s">
        <v>206</v>
      </c>
      <c r="C170" s="188" t="s">
        <v>207</v>
      </c>
      <c r="D170" s="175" t="s">
        <v>208</v>
      </c>
      <c r="E170" s="176">
        <v>2.16</v>
      </c>
      <c r="F170" s="177"/>
      <c r="G170" s="178">
        <f>ROUND(E170*F170,2)</f>
        <v>0</v>
      </c>
      <c r="H170" s="161"/>
      <c r="I170" s="160">
        <f>ROUND(E170*H170,2)</f>
        <v>0</v>
      </c>
      <c r="J170" s="161"/>
      <c r="K170" s="160">
        <f>ROUND(E170*J170,2)</f>
        <v>0</v>
      </c>
      <c r="L170" s="160">
        <v>21</v>
      </c>
      <c r="M170" s="160">
        <f>G170*(1+L170/100)</f>
        <v>0</v>
      </c>
      <c r="N170" s="159">
        <v>0</v>
      </c>
      <c r="O170" s="159">
        <f>ROUND(E170*N170,2)</f>
        <v>0</v>
      </c>
      <c r="P170" s="159">
        <v>0</v>
      </c>
      <c r="Q170" s="159">
        <f>ROUND(E170*P170,2)</f>
        <v>0</v>
      </c>
      <c r="R170" s="160"/>
      <c r="S170" s="160" t="s">
        <v>148</v>
      </c>
      <c r="T170" s="160" t="s">
        <v>148</v>
      </c>
      <c r="U170" s="160">
        <v>0.13</v>
      </c>
      <c r="V170" s="160">
        <f>ROUND(E170*U170,2)</f>
        <v>0.28000000000000003</v>
      </c>
      <c r="W170" s="160"/>
      <c r="X170" s="160" t="s">
        <v>209</v>
      </c>
      <c r="Y170" s="160" t="s">
        <v>151</v>
      </c>
      <c r="Z170" s="150"/>
      <c r="AA170" s="150"/>
      <c r="AB170" s="150"/>
      <c r="AC170" s="150"/>
      <c r="AD170" s="150"/>
      <c r="AE170" s="150"/>
      <c r="AF170" s="150"/>
      <c r="AG170" s="150" t="s">
        <v>210</v>
      </c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2" x14ac:dyDescent="0.2">
      <c r="A171" s="157"/>
      <c r="B171" s="158"/>
      <c r="C171" s="189" t="s">
        <v>211</v>
      </c>
      <c r="D171" s="162"/>
      <c r="E171" s="163">
        <v>2.16</v>
      </c>
      <c r="F171" s="160"/>
      <c r="G171" s="160"/>
      <c r="H171" s="160"/>
      <c r="I171" s="160"/>
      <c r="J171" s="160"/>
      <c r="K171" s="160"/>
      <c r="L171" s="160"/>
      <c r="M171" s="160"/>
      <c r="N171" s="159"/>
      <c r="O171" s="159"/>
      <c r="P171" s="159"/>
      <c r="Q171" s="159"/>
      <c r="R171" s="160"/>
      <c r="S171" s="160"/>
      <c r="T171" s="160"/>
      <c r="U171" s="160"/>
      <c r="V171" s="160"/>
      <c r="W171" s="160"/>
      <c r="X171" s="160"/>
      <c r="Y171" s="160"/>
      <c r="Z171" s="150"/>
      <c r="AA171" s="150"/>
      <c r="AB171" s="150"/>
      <c r="AC171" s="150"/>
      <c r="AD171" s="150"/>
      <c r="AE171" s="150"/>
      <c r="AF171" s="150"/>
      <c r="AG171" s="150" t="s">
        <v>171</v>
      </c>
      <c r="AH171" s="150">
        <v>0</v>
      </c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ht="22.5" outlineLevel="1" x14ac:dyDescent="0.2">
      <c r="A172" s="173">
        <v>154</v>
      </c>
      <c r="B172" s="174" t="s">
        <v>212</v>
      </c>
      <c r="C172" s="188" t="s">
        <v>213</v>
      </c>
      <c r="D172" s="175" t="s">
        <v>208</v>
      </c>
      <c r="E172" s="176">
        <v>2.16</v>
      </c>
      <c r="F172" s="177"/>
      <c r="G172" s="178">
        <f>ROUND(E172*F172,2)</f>
        <v>0</v>
      </c>
      <c r="H172" s="161"/>
      <c r="I172" s="160">
        <f>ROUND(E172*H172,2)</f>
        <v>0</v>
      </c>
      <c r="J172" s="161"/>
      <c r="K172" s="160">
        <f>ROUND(E172*J172,2)</f>
        <v>0</v>
      </c>
      <c r="L172" s="160">
        <v>21</v>
      </c>
      <c r="M172" s="160">
        <f>G172*(1+L172/100)</f>
        <v>0</v>
      </c>
      <c r="N172" s="159">
        <v>1.8380000000000001E-2</v>
      </c>
      <c r="O172" s="159">
        <f>ROUND(E172*N172,2)</f>
        <v>0.04</v>
      </c>
      <c r="P172" s="159">
        <v>0</v>
      </c>
      <c r="Q172" s="159">
        <f>ROUND(E172*P172,2)</f>
        <v>0</v>
      </c>
      <c r="R172" s="160"/>
      <c r="S172" s="160" t="s">
        <v>148</v>
      </c>
      <c r="T172" s="160" t="s">
        <v>148</v>
      </c>
      <c r="U172" s="160">
        <v>0.09</v>
      </c>
      <c r="V172" s="160">
        <f>ROUND(E172*U172,2)</f>
        <v>0.19</v>
      </c>
      <c r="W172" s="160"/>
      <c r="X172" s="160" t="s">
        <v>209</v>
      </c>
      <c r="Y172" s="160" t="s">
        <v>151</v>
      </c>
      <c r="Z172" s="150"/>
      <c r="AA172" s="150"/>
      <c r="AB172" s="150"/>
      <c r="AC172" s="150"/>
      <c r="AD172" s="150"/>
      <c r="AE172" s="150"/>
      <c r="AF172" s="150"/>
      <c r="AG172" s="150" t="s">
        <v>214</v>
      </c>
      <c r="AH172" s="150"/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2" x14ac:dyDescent="0.2">
      <c r="A173" s="157"/>
      <c r="B173" s="158"/>
      <c r="C173" s="269" t="s">
        <v>215</v>
      </c>
      <c r="D173" s="270"/>
      <c r="E173" s="270"/>
      <c r="F173" s="270"/>
      <c r="G173" s="270"/>
      <c r="H173" s="160"/>
      <c r="I173" s="160"/>
      <c r="J173" s="160"/>
      <c r="K173" s="160"/>
      <c r="L173" s="160"/>
      <c r="M173" s="160"/>
      <c r="N173" s="159"/>
      <c r="O173" s="159"/>
      <c r="P173" s="159"/>
      <c r="Q173" s="159"/>
      <c r="R173" s="160"/>
      <c r="S173" s="160"/>
      <c r="T173" s="160"/>
      <c r="U173" s="160"/>
      <c r="V173" s="160"/>
      <c r="W173" s="160"/>
      <c r="X173" s="160"/>
      <c r="Y173" s="160"/>
      <c r="Z173" s="150"/>
      <c r="AA173" s="150"/>
      <c r="AB173" s="150"/>
      <c r="AC173" s="150"/>
      <c r="AD173" s="150"/>
      <c r="AE173" s="150"/>
      <c r="AF173" s="150"/>
      <c r="AG173" s="150" t="s">
        <v>159</v>
      </c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2" x14ac:dyDescent="0.2">
      <c r="A174" s="157"/>
      <c r="B174" s="158"/>
      <c r="C174" s="189" t="s">
        <v>211</v>
      </c>
      <c r="D174" s="162"/>
      <c r="E174" s="163">
        <v>2.16</v>
      </c>
      <c r="F174" s="160"/>
      <c r="G174" s="160"/>
      <c r="H174" s="160"/>
      <c r="I174" s="160"/>
      <c r="J174" s="160"/>
      <c r="K174" s="160"/>
      <c r="L174" s="160"/>
      <c r="M174" s="160"/>
      <c r="N174" s="159"/>
      <c r="O174" s="159"/>
      <c r="P174" s="159"/>
      <c r="Q174" s="159"/>
      <c r="R174" s="160"/>
      <c r="S174" s="160"/>
      <c r="T174" s="160"/>
      <c r="U174" s="160"/>
      <c r="V174" s="160"/>
      <c r="W174" s="160"/>
      <c r="X174" s="160"/>
      <c r="Y174" s="160"/>
      <c r="Z174" s="150"/>
      <c r="AA174" s="150"/>
      <c r="AB174" s="150"/>
      <c r="AC174" s="150"/>
      <c r="AD174" s="150"/>
      <c r="AE174" s="150"/>
      <c r="AF174" s="150"/>
      <c r="AG174" s="150" t="s">
        <v>171</v>
      </c>
      <c r="AH174" s="150">
        <v>0</v>
      </c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1" x14ac:dyDescent="0.2">
      <c r="A175" s="179">
        <v>155</v>
      </c>
      <c r="B175" s="180" t="s">
        <v>216</v>
      </c>
      <c r="C175" s="187" t="s">
        <v>217</v>
      </c>
      <c r="D175" s="181" t="s">
        <v>218</v>
      </c>
      <c r="E175" s="182">
        <v>3.9699999999999999E-2</v>
      </c>
      <c r="F175" s="183"/>
      <c r="G175" s="184">
        <f>ROUND(E175*F175,2)</f>
        <v>0</v>
      </c>
      <c r="H175" s="161"/>
      <c r="I175" s="160">
        <f>ROUND(E175*H175,2)</f>
        <v>0</v>
      </c>
      <c r="J175" s="161"/>
      <c r="K175" s="160">
        <f>ROUND(E175*J175,2)</f>
        <v>0</v>
      </c>
      <c r="L175" s="160">
        <v>21</v>
      </c>
      <c r="M175" s="160">
        <f>G175*(1+L175/100)</f>
        <v>0</v>
      </c>
      <c r="N175" s="159">
        <v>0</v>
      </c>
      <c r="O175" s="159">
        <f>ROUND(E175*N175,2)</f>
        <v>0</v>
      </c>
      <c r="P175" s="159">
        <v>0</v>
      </c>
      <c r="Q175" s="159">
        <f>ROUND(E175*P175,2)</f>
        <v>0</v>
      </c>
      <c r="R175" s="160"/>
      <c r="S175" s="160" t="s">
        <v>148</v>
      </c>
      <c r="T175" s="160" t="s">
        <v>148</v>
      </c>
      <c r="U175" s="160">
        <v>7.35</v>
      </c>
      <c r="V175" s="160">
        <f>ROUND(E175*U175,2)</f>
        <v>0.28999999999999998</v>
      </c>
      <c r="W175" s="160"/>
      <c r="X175" s="160" t="s">
        <v>219</v>
      </c>
      <c r="Y175" s="160" t="s">
        <v>151</v>
      </c>
      <c r="Z175" s="150"/>
      <c r="AA175" s="150"/>
      <c r="AB175" s="150"/>
      <c r="AC175" s="150"/>
      <c r="AD175" s="150"/>
      <c r="AE175" s="150"/>
      <c r="AF175" s="150"/>
      <c r="AG175" s="150" t="s">
        <v>220</v>
      </c>
      <c r="AH175" s="150"/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ht="25.5" x14ac:dyDescent="0.2">
      <c r="A176" s="166" t="s">
        <v>143</v>
      </c>
      <c r="B176" s="167" t="s">
        <v>84</v>
      </c>
      <c r="C176" s="186" t="s">
        <v>85</v>
      </c>
      <c r="D176" s="168"/>
      <c r="E176" s="169"/>
      <c r="F176" s="170"/>
      <c r="G176" s="171">
        <f>SUMIF(AG177:AG189,"&lt;&gt;NOR",G177:G189)</f>
        <v>0</v>
      </c>
      <c r="H176" s="165"/>
      <c r="I176" s="165">
        <f>SUM(I177:I189)</f>
        <v>0</v>
      </c>
      <c r="J176" s="165"/>
      <c r="K176" s="165">
        <f>SUM(K177:K189)</f>
        <v>0</v>
      </c>
      <c r="L176" s="165"/>
      <c r="M176" s="165">
        <f>SUM(M177:M189)</f>
        <v>0</v>
      </c>
      <c r="N176" s="164"/>
      <c r="O176" s="164">
        <f>SUM(O177:O189)</f>
        <v>0</v>
      </c>
      <c r="P176" s="164"/>
      <c r="Q176" s="164">
        <f>SUM(Q177:Q189)</f>
        <v>0</v>
      </c>
      <c r="R176" s="165"/>
      <c r="S176" s="165"/>
      <c r="T176" s="165"/>
      <c r="U176" s="165"/>
      <c r="V176" s="165">
        <f>SUM(V177:V189)</f>
        <v>0</v>
      </c>
      <c r="W176" s="165"/>
      <c r="X176" s="165"/>
      <c r="Y176" s="165"/>
      <c r="AG176" t="s">
        <v>144</v>
      </c>
    </row>
    <row r="177" spans="1:60" ht="33.75" outlineLevel="1" x14ac:dyDescent="0.2">
      <c r="A177" s="179">
        <v>156</v>
      </c>
      <c r="B177" s="180" t="s">
        <v>1846</v>
      </c>
      <c r="C177" s="187" t="s">
        <v>1847</v>
      </c>
      <c r="D177" s="181" t="s">
        <v>239</v>
      </c>
      <c r="E177" s="182">
        <v>64</v>
      </c>
      <c r="F177" s="183"/>
      <c r="G177" s="184">
        <f t="shared" ref="G177:G189" si="49">ROUND(E177*F177,2)</f>
        <v>0</v>
      </c>
      <c r="H177" s="161"/>
      <c r="I177" s="160">
        <f t="shared" ref="I177:I189" si="50">ROUND(E177*H177,2)</f>
        <v>0</v>
      </c>
      <c r="J177" s="161"/>
      <c r="K177" s="160">
        <f t="shared" ref="K177:K189" si="51">ROUND(E177*J177,2)</f>
        <v>0</v>
      </c>
      <c r="L177" s="160">
        <v>21</v>
      </c>
      <c r="M177" s="160">
        <f t="shared" ref="M177:M189" si="52">G177*(1+L177/100)</f>
        <v>0</v>
      </c>
      <c r="N177" s="159">
        <v>0</v>
      </c>
      <c r="O177" s="159">
        <f t="shared" ref="O177:O189" si="53">ROUND(E177*N177,2)</f>
        <v>0</v>
      </c>
      <c r="P177" s="159">
        <v>0</v>
      </c>
      <c r="Q177" s="159">
        <f t="shared" ref="Q177:Q189" si="54">ROUND(E177*P177,2)</f>
        <v>0</v>
      </c>
      <c r="R177" s="160"/>
      <c r="S177" s="160" t="s">
        <v>155</v>
      </c>
      <c r="T177" s="160" t="s">
        <v>149</v>
      </c>
      <c r="U177" s="160">
        <v>0</v>
      </c>
      <c r="V177" s="160">
        <f t="shared" ref="V177:V189" si="55">ROUND(E177*U177,2)</f>
        <v>0</v>
      </c>
      <c r="W177" s="160"/>
      <c r="X177" s="160" t="s">
        <v>209</v>
      </c>
      <c r="Y177" s="160" t="s">
        <v>151</v>
      </c>
      <c r="Z177" s="150"/>
      <c r="AA177" s="150"/>
      <c r="AB177" s="150"/>
      <c r="AC177" s="150"/>
      <c r="AD177" s="150"/>
      <c r="AE177" s="150"/>
      <c r="AF177" s="150"/>
      <c r="AG177" s="150" t="s">
        <v>292</v>
      </c>
      <c r="AH177" s="150"/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ht="33.75" outlineLevel="1" x14ac:dyDescent="0.2">
      <c r="A178" s="179">
        <v>157</v>
      </c>
      <c r="B178" s="180" t="s">
        <v>1848</v>
      </c>
      <c r="C178" s="187" t="s">
        <v>1849</v>
      </c>
      <c r="D178" s="181" t="s">
        <v>1651</v>
      </c>
      <c r="E178" s="182">
        <v>1</v>
      </c>
      <c r="F178" s="183"/>
      <c r="G178" s="184">
        <f t="shared" si="49"/>
        <v>0</v>
      </c>
      <c r="H178" s="161"/>
      <c r="I178" s="160">
        <f t="shared" si="50"/>
        <v>0</v>
      </c>
      <c r="J178" s="161"/>
      <c r="K178" s="160">
        <f t="shared" si="51"/>
        <v>0</v>
      </c>
      <c r="L178" s="160">
        <v>21</v>
      </c>
      <c r="M178" s="160">
        <f t="shared" si="52"/>
        <v>0</v>
      </c>
      <c r="N178" s="159">
        <v>0</v>
      </c>
      <c r="O178" s="159">
        <f t="shared" si="53"/>
        <v>0</v>
      </c>
      <c r="P178" s="159">
        <v>0</v>
      </c>
      <c r="Q178" s="159">
        <f t="shared" si="54"/>
        <v>0</v>
      </c>
      <c r="R178" s="160"/>
      <c r="S178" s="160" t="s">
        <v>155</v>
      </c>
      <c r="T178" s="160" t="s">
        <v>149</v>
      </c>
      <c r="U178" s="160">
        <v>0</v>
      </c>
      <c r="V178" s="160">
        <f t="shared" si="55"/>
        <v>0</v>
      </c>
      <c r="W178" s="160"/>
      <c r="X178" s="160" t="s">
        <v>209</v>
      </c>
      <c r="Y178" s="160" t="s">
        <v>151</v>
      </c>
      <c r="Z178" s="150"/>
      <c r="AA178" s="150"/>
      <c r="AB178" s="150"/>
      <c r="AC178" s="150"/>
      <c r="AD178" s="150"/>
      <c r="AE178" s="150"/>
      <c r="AF178" s="150"/>
      <c r="AG178" s="150" t="s">
        <v>292</v>
      </c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ht="33.75" outlineLevel="1" x14ac:dyDescent="0.2">
      <c r="A179" s="179">
        <v>158</v>
      </c>
      <c r="B179" s="180" t="s">
        <v>1557</v>
      </c>
      <c r="C179" s="187" t="s">
        <v>1850</v>
      </c>
      <c r="D179" s="181" t="s">
        <v>239</v>
      </c>
      <c r="E179" s="182">
        <v>1</v>
      </c>
      <c r="F179" s="183"/>
      <c r="G179" s="184">
        <f t="shared" si="49"/>
        <v>0</v>
      </c>
      <c r="H179" s="161"/>
      <c r="I179" s="160">
        <f t="shared" si="50"/>
        <v>0</v>
      </c>
      <c r="J179" s="161"/>
      <c r="K179" s="160">
        <f t="shared" si="51"/>
        <v>0</v>
      </c>
      <c r="L179" s="160">
        <v>21</v>
      </c>
      <c r="M179" s="160">
        <f t="shared" si="52"/>
        <v>0</v>
      </c>
      <c r="N179" s="159">
        <v>0</v>
      </c>
      <c r="O179" s="159">
        <f t="shared" si="53"/>
        <v>0</v>
      </c>
      <c r="P179" s="159">
        <v>0</v>
      </c>
      <c r="Q179" s="159">
        <f t="shared" si="54"/>
        <v>0</v>
      </c>
      <c r="R179" s="160"/>
      <c r="S179" s="160" t="s">
        <v>155</v>
      </c>
      <c r="T179" s="160" t="s">
        <v>149</v>
      </c>
      <c r="U179" s="160">
        <v>0</v>
      </c>
      <c r="V179" s="160">
        <f t="shared" si="55"/>
        <v>0</v>
      </c>
      <c r="W179" s="160"/>
      <c r="X179" s="160" t="s">
        <v>1533</v>
      </c>
      <c r="Y179" s="160" t="s">
        <v>151</v>
      </c>
      <c r="Z179" s="150"/>
      <c r="AA179" s="150"/>
      <c r="AB179" s="150"/>
      <c r="AC179" s="150"/>
      <c r="AD179" s="150"/>
      <c r="AE179" s="150"/>
      <c r="AF179" s="150"/>
      <c r="AG179" s="150" t="s">
        <v>1681</v>
      </c>
      <c r="AH179" s="150"/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ht="33.75" outlineLevel="1" x14ac:dyDescent="0.2">
      <c r="A180" s="179">
        <v>159</v>
      </c>
      <c r="B180" s="180" t="s">
        <v>1851</v>
      </c>
      <c r="C180" s="187" t="s">
        <v>1852</v>
      </c>
      <c r="D180" s="181" t="s">
        <v>239</v>
      </c>
      <c r="E180" s="182">
        <v>1</v>
      </c>
      <c r="F180" s="183"/>
      <c r="G180" s="184">
        <f t="shared" si="49"/>
        <v>0</v>
      </c>
      <c r="H180" s="161"/>
      <c r="I180" s="160">
        <f t="shared" si="50"/>
        <v>0</v>
      </c>
      <c r="J180" s="161"/>
      <c r="K180" s="160">
        <f t="shared" si="51"/>
        <v>0</v>
      </c>
      <c r="L180" s="160">
        <v>21</v>
      </c>
      <c r="M180" s="160">
        <f t="shared" si="52"/>
        <v>0</v>
      </c>
      <c r="N180" s="159">
        <v>0</v>
      </c>
      <c r="O180" s="159">
        <f t="shared" si="53"/>
        <v>0</v>
      </c>
      <c r="P180" s="159">
        <v>0</v>
      </c>
      <c r="Q180" s="159">
        <f t="shared" si="54"/>
        <v>0</v>
      </c>
      <c r="R180" s="160"/>
      <c r="S180" s="160" t="s">
        <v>155</v>
      </c>
      <c r="T180" s="160" t="s">
        <v>149</v>
      </c>
      <c r="U180" s="160">
        <v>0</v>
      </c>
      <c r="V180" s="160">
        <f t="shared" si="55"/>
        <v>0</v>
      </c>
      <c r="W180" s="160"/>
      <c r="X180" s="160" t="s">
        <v>230</v>
      </c>
      <c r="Y180" s="160" t="s">
        <v>151</v>
      </c>
      <c r="Z180" s="150"/>
      <c r="AA180" s="150"/>
      <c r="AB180" s="150"/>
      <c r="AC180" s="150"/>
      <c r="AD180" s="150"/>
      <c r="AE180" s="150"/>
      <c r="AF180" s="150"/>
      <c r="AG180" s="150" t="s">
        <v>425</v>
      </c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ht="33.75" outlineLevel="1" x14ac:dyDescent="0.2">
      <c r="A181" s="179">
        <v>160</v>
      </c>
      <c r="B181" s="180" t="s">
        <v>1853</v>
      </c>
      <c r="C181" s="187" t="s">
        <v>1854</v>
      </c>
      <c r="D181" s="181" t="s">
        <v>239</v>
      </c>
      <c r="E181" s="182">
        <v>1</v>
      </c>
      <c r="F181" s="183"/>
      <c r="G181" s="184">
        <f t="shared" si="49"/>
        <v>0</v>
      </c>
      <c r="H181" s="161"/>
      <c r="I181" s="160">
        <f t="shared" si="50"/>
        <v>0</v>
      </c>
      <c r="J181" s="161"/>
      <c r="K181" s="160">
        <f t="shared" si="51"/>
        <v>0</v>
      </c>
      <c r="L181" s="160">
        <v>21</v>
      </c>
      <c r="M181" s="160">
        <f t="shared" si="52"/>
        <v>0</v>
      </c>
      <c r="N181" s="159">
        <v>0</v>
      </c>
      <c r="O181" s="159">
        <f t="shared" si="53"/>
        <v>0</v>
      </c>
      <c r="P181" s="159">
        <v>0</v>
      </c>
      <c r="Q181" s="159">
        <f t="shared" si="54"/>
        <v>0</v>
      </c>
      <c r="R181" s="160"/>
      <c r="S181" s="160" t="s">
        <v>155</v>
      </c>
      <c r="T181" s="160" t="s">
        <v>149</v>
      </c>
      <c r="U181" s="160">
        <v>0</v>
      </c>
      <c r="V181" s="160">
        <f t="shared" si="55"/>
        <v>0</v>
      </c>
      <c r="W181" s="160"/>
      <c r="X181" s="160" t="s">
        <v>230</v>
      </c>
      <c r="Y181" s="160" t="s">
        <v>151</v>
      </c>
      <c r="Z181" s="150"/>
      <c r="AA181" s="150"/>
      <c r="AB181" s="150"/>
      <c r="AC181" s="150"/>
      <c r="AD181" s="150"/>
      <c r="AE181" s="150"/>
      <c r="AF181" s="150"/>
      <c r="AG181" s="150" t="s">
        <v>425</v>
      </c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ht="22.5" outlineLevel="1" x14ac:dyDescent="0.2">
      <c r="A182" s="179">
        <v>161</v>
      </c>
      <c r="B182" s="180" t="s">
        <v>1855</v>
      </c>
      <c r="C182" s="187" t="s">
        <v>1856</v>
      </c>
      <c r="D182" s="181" t="s">
        <v>239</v>
      </c>
      <c r="E182" s="182">
        <v>1</v>
      </c>
      <c r="F182" s="183"/>
      <c r="G182" s="184">
        <f t="shared" si="49"/>
        <v>0</v>
      </c>
      <c r="H182" s="161"/>
      <c r="I182" s="160">
        <f t="shared" si="50"/>
        <v>0</v>
      </c>
      <c r="J182" s="161"/>
      <c r="K182" s="160">
        <f t="shared" si="51"/>
        <v>0</v>
      </c>
      <c r="L182" s="160">
        <v>21</v>
      </c>
      <c r="M182" s="160">
        <f t="shared" si="52"/>
        <v>0</v>
      </c>
      <c r="N182" s="159">
        <v>0</v>
      </c>
      <c r="O182" s="159">
        <f t="shared" si="53"/>
        <v>0</v>
      </c>
      <c r="P182" s="159">
        <v>0</v>
      </c>
      <c r="Q182" s="159">
        <f t="shared" si="54"/>
        <v>0</v>
      </c>
      <c r="R182" s="160"/>
      <c r="S182" s="160" t="s">
        <v>155</v>
      </c>
      <c r="T182" s="160" t="s">
        <v>149</v>
      </c>
      <c r="U182" s="160">
        <v>0</v>
      </c>
      <c r="V182" s="160">
        <f t="shared" si="55"/>
        <v>0</v>
      </c>
      <c r="W182" s="160"/>
      <c r="X182" s="160" t="s">
        <v>230</v>
      </c>
      <c r="Y182" s="160" t="s">
        <v>151</v>
      </c>
      <c r="Z182" s="150"/>
      <c r="AA182" s="150"/>
      <c r="AB182" s="150"/>
      <c r="AC182" s="150"/>
      <c r="AD182" s="150"/>
      <c r="AE182" s="150"/>
      <c r="AF182" s="150"/>
      <c r="AG182" s="150" t="s">
        <v>425</v>
      </c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ht="33.75" outlineLevel="1" x14ac:dyDescent="0.2">
      <c r="A183" s="179">
        <v>162</v>
      </c>
      <c r="B183" s="180" t="s">
        <v>1857</v>
      </c>
      <c r="C183" s="187" t="s">
        <v>1858</v>
      </c>
      <c r="D183" s="181" t="s">
        <v>239</v>
      </c>
      <c r="E183" s="182">
        <v>1</v>
      </c>
      <c r="F183" s="183"/>
      <c r="G183" s="184">
        <f t="shared" si="49"/>
        <v>0</v>
      </c>
      <c r="H183" s="161"/>
      <c r="I183" s="160">
        <f t="shared" si="50"/>
        <v>0</v>
      </c>
      <c r="J183" s="161"/>
      <c r="K183" s="160">
        <f t="shared" si="51"/>
        <v>0</v>
      </c>
      <c r="L183" s="160">
        <v>21</v>
      </c>
      <c r="M183" s="160">
        <f t="shared" si="52"/>
        <v>0</v>
      </c>
      <c r="N183" s="159">
        <v>0</v>
      </c>
      <c r="O183" s="159">
        <f t="shared" si="53"/>
        <v>0</v>
      </c>
      <c r="P183" s="159">
        <v>0</v>
      </c>
      <c r="Q183" s="159">
        <f t="shared" si="54"/>
        <v>0</v>
      </c>
      <c r="R183" s="160"/>
      <c r="S183" s="160" t="s">
        <v>155</v>
      </c>
      <c r="T183" s="160" t="s">
        <v>149</v>
      </c>
      <c r="U183" s="160">
        <v>0</v>
      </c>
      <c r="V183" s="160">
        <f t="shared" si="55"/>
        <v>0</v>
      </c>
      <c r="W183" s="160"/>
      <c r="X183" s="160" t="s">
        <v>230</v>
      </c>
      <c r="Y183" s="160" t="s">
        <v>151</v>
      </c>
      <c r="Z183" s="150"/>
      <c r="AA183" s="150"/>
      <c r="AB183" s="150"/>
      <c r="AC183" s="150"/>
      <c r="AD183" s="150"/>
      <c r="AE183" s="150"/>
      <c r="AF183" s="150"/>
      <c r="AG183" s="150" t="s">
        <v>425</v>
      </c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ht="22.5" outlineLevel="1" x14ac:dyDescent="0.2">
      <c r="A184" s="179">
        <v>163</v>
      </c>
      <c r="B184" s="180" t="s">
        <v>1859</v>
      </c>
      <c r="C184" s="187" t="s">
        <v>1860</v>
      </c>
      <c r="D184" s="181" t="s">
        <v>239</v>
      </c>
      <c r="E184" s="182">
        <v>1</v>
      </c>
      <c r="F184" s="183"/>
      <c r="G184" s="184">
        <f t="shared" si="49"/>
        <v>0</v>
      </c>
      <c r="H184" s="161"/>
      <c r="I184" s="160">
        <f t="shared" si="50"/>
        <v>0</v>
      </c>
      <c r="J184" s="161"/>
      <c r="K184" s="160">
        <f t="shared" si="51"/>
        <v>0</v>
      </c>
      <c r="L184" s="160">
        <v>21</v>
      </c>
      <c r="M184" s="160">
        <f t="shared" si="52"/>
        <v>0</v>
      </c>
      <c r="N184" s="159">
        <v>0</v>
      </c>
      <c r="O184" s="159">
        <f t="shared" si="53"/>
        <v>0</v>
      </c>
      <c r="P184" s="159">
        <v>0</v>
      </c>
      <c r="Q184" s="159">
        <f t="shared" si="54"/>
        <v>0</v>
      </c>
      <c r="R184" s="160"/>
      <c r="S184" s="160" t="s">
        <v>155</v>
      </c>
      <c r="T184" s="160" t="s">
        <v>149</v>
      </c>
      <c r="U184" s="160">
        <v>0</v>
      </c>
      <c r="V184" s="160">
        <f t="shared" si="55"/>
        <v>0</v>
      </c>
      <c r="W184" s="160"/>
      <c r="X184" s="160" t="s">
        <v>230</v>
      </c>
      <c r="Y184" s="160" t="s">
        <v>151</v>
      </c>
      <c r="Z184" s="150"/>
      <c r="AA184" s="150"/>
      <c r="AB184" s="150"/>
      <c r="AC184" s="150"/>
      <c r="AD184" s="150"/>
      <c r="AE184" s="150"/>
      <c r="AF184" s="150"/>
      <c r="AG184" s="150" t="s">
        <v>425</v>
      </c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ht="22.5" outlineLevel="1" x14ac:dyDescent="0.2">
      <c r="A185" s="179">
        <v>164</v>
      </c>
      <c r="B185" s="180" t="s">
        <v>1861</v>
      </c>
      <c r="C185" s="187" t="s">
        <v>1862</v>
      </c>
      <c r="D185" s="181" t="s">
        <v>239</v>
      </c>
      <c r="E185" s="182">
        <v>1</v>
      </c>
      <c r="F185" s="183"/>
      <c r="G185" s="184">
        <f t="shared" si="49"/>
        <v>0</v>
      </c>
      <c r="H185" s="161"/>
      <c r="I185" s="160">
        <f t="shared" si="50"/>
        <v>0</v>
      </c>
      <c r="J185" s="161"/>
      <c r="K185" s="160">
        <f t="shared" si="51"/>
        <v>0</v>
      </c>
      <c r="L185" s="160">
        <v>21</v>
      </c>
      <c r="M185" s="160">
        <f t="shared" si="52"/>
        <v>0</v>
      </c>
      <c r="N185" s="159">
        <v>0</v>
      </c>
      <c r="O185" s="159">
        <f t="shared" si="53"/>
        <v>0</v>
      </c>
      <c r="P185" s="159">
        <v>0</v>
      </c>
      <c r="Q185" s="159">
        <f t="shared" si="54"/>
        <v>0</v>
      </c>
      <c r="R185" s="160"/>
      <c r="S185" s="160" t="s">
        <v>155</v>
      </c>
      <c r="T185" s="160" t="s">
        <v>149</v>
      </c>
      <c r="U185" s="160">
        <v>0</v>
      </c>
      <c r="V185" s="160">
        <f t="shared" si="55"/>
        <v>0</v>
      </c>
      <c r="W185" s="160"/>
      <c r="X185" s="160" t="s">
        <v>230</v>
      </c>
      <c r="Y185" s="160" t="s">
        <v>151</v>
      </c>
      <c r="Z185" s="150"/>
      <c r="AA185" s="150"/>
      <c r="AB185" s="150"/>
      <c r="AC185" s="150"/>
      <c r="AD185" s="150"/>
      <c r="AE185" s="150"/>
      <c r="AF185" s="150"/>
      <c r="AG185" s="150" t="s">
        <v>425</v>
      </c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ht="33.75" outlineLevel="1" x14ac:dyDescent="0.2">
      <c r="A186" s="179">
        <v>165</v>
      </c>
      <c r="B186" s="180" t="s">
        <v>1863</v>
      </c>
      <c r="C186" s="187" t="s">
        <v>1864</v>
      </c>
      <c r="D186" s="181" t="s">
        <v>1651</v>
      </c>
      <c r="E186" s="182">
        <v>1</v>
      </c>
      <c r="F186" s="183"/>
      <c r="G186" s="184">
        <f t="shared" si="49"/>
        <v>0</v>
      </c>
      <c r="H186" s="161"/>
      <c r="I186" s="160">
        <f t="shared" si="50"/>
        <v>0</v>
      </c>
      <c r="J186" s="161"/>
      <c r="K186" s="160">
        <f t="shared" si="51"/>
        <v>0</v>
      </c>
      <c r="L186" s="160">
        <v>21</v>
      </c>
      <c r="M186" s="160">
        <f t="shared" si="52"/>
        <v>0</v>
      </c>
      <c r="N186" s="159">
        <v>0</v>
      </c>
      <c r="O186" s="159">
        <f t="shared" si="53"/>
        <v>0</v>
      </c>
      <c r="P186" s="159">
        <v>0</v>
      </c>
      <c r="Q186" s="159">
        <f t="shared" si="54"/>
        <v>0</v>
      </c>
      <c r="R186" s="160"/>
      <c r="S186" s="160" t="s">
        <v>155</v>
      </c>
      <c r="T186" s="160" t="s">
        <v>149</v>
      </c>
      <c r="U186" s="160">
        <v>0</v>
      </c>
      <c r="V186" s="160">
        <f t="shared" si="55"/>
        <v>0</v>
      </c>
      <c r="W186" s="160"/>
      <c r="X186" s="160" t="s">
        <v>209</v>
      </c>
      <c r="Y186" s="160" t="s">
        <v>151</v>
      </c>
      <c r="Z186" s="150"/>
      <c r="AA186" s="150"/>
      <c r="AB186" s="150"/>
      <c r="AC186" s="150"/>
      <c r="AD186" s="150"/>
      <c r="AE186" s="150"/>
      <c r="AF186" s="150"/>
      <c r="AG186" s="150" t="s">
        <v>292</v>
      </c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ht="22.5" outlineLevel="1" x14ac:dyDescent="0.2">
      <c r="A187" s="179">
        <v>166</v>
      </c>
      <c r="B187" s="180" t="s">
        <v>1865</v>
      </c>
      <c r="C187" s="187" t="s">
        <v>1866</v>
      </c>
      <c r="D187" s="181" t="s">
        <v>239</v>
      </c>
      <c r="E187" s="182">
        <v>64</v>
      </c>
      <c r="F187" s="183"/>
      <c r="G187" s="184">
        <f t="shared" si="49"/>
        <v>0</v>
      </c>
      <c r="H187" s="161"/>
      <c r="I187" s="160">
        <f t="shared" si="50"/>
        <v>0</v>
      </c>
      <c r="J187" s="161"/>
      <c r="K187" s="160">
        <f t="shared" si="51"/>
        <v>0</v>
      </c>
      <c r="L187" s="160">
        <v>21</v>
      </c>
      <c r="M187" s="160">
        <f t="shared" si="52"/>
        <v>0</v>
      </c>
      <c r="N187" s="159">
        <v>0</v>
      </c>
      <c r="O187" s="159">
        <f t="shared" si="53"/>
        <v>0</v>
      </c>
      <c r="P187" s="159">
        <v>0</v>
      </c>
      <c r="Q187" s="159">
        <f t="shared" si="54"/>
        <v>0</v>
      </c>
      <c r="R187" s="160"/>
      <c r="S187" s="160" t="s">
        <v>155</v>
      </c>
      <c r="T187" s="160" t="s">
        <v>149</v>
      </c>
      <c r="U187" s="160">
        <v>0</v>
      </c>
      <c r="V187" s="160">
        <f t="shared" si="55"/>
        <v>0</v>
      </c>
      <c r="W187" s="160"/>
      <c r="X187" s="160" t="s">
        <v>230</v>
      </c>
      <c r="Y187" s="160" t="s">
        <v>151</v>
      </c>
      <c r="Z187" s="150"/>
      <c r="AA187" s="150"/>
      <c r="AB187" s="150"/>
      <c r="AC187" s="150"/>
      <c r="AD187" s="150"/>
      <c r="AE187" s="150"/>
      <c r="AF187" s="150"/>
      <c r="AG187" s="150" t="s">
        <v>425</v>
      </c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ht="22.5" outlineLevel="1" x14ac:dyDescent="0.2">
      <c r="A188" s="179">
        <v>167</v>
      </c>
      <c r="B188" s="180" t="s">
        <v>1867</v>
      </c>
      <c r="C188" s="187" t="s">
        <v>1868</v>
      </c>
      <c r="D188" s="181" t="s">
        <v>1651</v>
      </c>
      <c r="E188" s="182">
        <v>1</v>
      </c>
      <c r="F188" s="183"/>
      <c r="G188" s="184">
        <f t="shared" si="49"/>
        <v>0</v>
      </c>
      <c r="H188" s="161"/>
      <c r="I188" s="160">
        <f t="shared" si="50"/>
        <v>0</v>
      </c>
      <c r="J188" s="161"/>
      <c r="K188" s="160">
        <f t="shared" si="51"/>
        <v>0</v>
      </c>
      <c r="L188" s="160">
        <v>21</v>
      </c>
      <c r="M188" s="160">
        <f t="shared" si="52"/>
        <v>0</v>
      </c>
      <c r="N188" s="159">
        <v>0</v>
      </c>
      <c r="O188" s="159">
        <f t="shared" si="53"/>
        <v>0</v>
      </c>
      <c r="P188" s="159">
        <v>0</v>
      </c>
      <c r="Q188" s="159">
        <f t="shared" si="54"/>
        <v>0</v>
      </c>
      <c r="R188" s="160"/>
      <c r="S188" s="160" t="s">
        <v>155</v>
      </c>
      <c r="T188" s="160" t="s">
        <v>149</v>
      </c>
      <c r="U188" s="160">
        <v>0</v>
      </c>
      <c r="V188" s="160">
        <f t="shared" si="55"/>
        <v>0</v>
      </c>
      <c r="W188" s="160"/>
      <c r="X188" s="160" t="s">
        <v>209</v>
      </c>
      <c r="Y188" s="160" t="s">
        <v>151</v>
      </c>
      <c r="Z188" s="150"/>
      <c r="AA188" s="150"/>
      <c r="AB188" s="150"/>
      <c r="AC188" s="150"/>
      <c r="AD188" s="150"/>
      <c r="AE188" s="150"/>
      <c r="AF188" s="150"/>
      <c r="AG188" s="150" t="s">
        <v>292</v>
      </c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1" x14ac:dyDescent="0.2">
      <c r="A189" s="179">
        <v>168</v>
      </c>
      <c r="B189" s="180" t="s">
        <v>1869</v>
      </c>
      <c r="C189" s="187" t="s">
        <v>1870</v>
      </c>
      <c r="D189" s="181" t="s">
        <v>1651</v>
      </c>
      <c r="E189" s="182">
        <v>1</v>
      </c>
      <c r="F189" s="183"/>
      <c r="G189" s="184">
        <f t="shared" si="49"/>
        <v>0</v>
      </c>
      <c r="H189" s="161"/>
      <c r="I189" s="160">
        <f t="shared" si="50"/>
        <v>0</v>
      </c>
      <c r="J189" s="161"/>
      <c r="K189" s="160">
        <f t="shared" si="51"/>
        <v>0</v>
      </c>
      <c r="L189" s="160">
        <v>21</v>
      </c>
      <c r="M189" s="160">
        <f t="shared" si="52"/>
        <v>0</v>
      </c>
      <c r="N189" s="159">
        <v>0</v>
      </c>
      <c r="O189" s="159">
        <f t="shared" si="53"/>
        <v>0</v>
      </c>
      <c r="P189" s="159">
        <v>0</v>
      </c>
      <c r="Q189" s="159">
        <f t="shared" si="54"/>
        <v>0</v>
      </c>
      <c r="R189" s="160"/>
      <c r="S189" s="160" t="s">
        <v>155</v>
      </c>
      <c r="T189" s="160" t="s">
        <v>149</v>
      </c>
      <c r="U189" s="160">
        <v>0</v>
      </c>
      <c r="V189" s="160">
        <f t="shared" si="55"/>
        <v>0</v>
      </c>
      <c r="W189" s="160"/>
      <c r="X189" s="160" t="s">
        <v>230</v>
      </c>
      <c r="Y189" s="160" t="s">
        <v>151</v>
      </c>
      <c r="Z189" s="150"/>
      <c r="AA189" s="150"/>
      <c r="AB189" s="150"/>
      <c r="AC189" s="150"/>
      <c r="AD189" s="150"/>
      <c r="AE189" s="150"/>
      <c r="AF189" s="150"/>
      <c r="AG189" s="150" t="s">
        <v>425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x14ac:dyDescent="0.2">
      <c r="A190" s="166" t="s">
        <v>143</v>
      </c>
      <c r="B190" s="167" t="s">
        <v>114</v>
      </c>
      <c r="C190" s="186" t="s">
        <v>29</v>
      </c>
      <c r="D190" s="168"/>
      <c r="E190" s="169"/>
      <c r="F190" s="170"/>
      <c r="G190" s="171">
        <f>SUMIF(AG191:AG192,"&lt;&gt;NOR",G191:G192)</f>
        <v>0</v>
      </c>
      <c r="H190" s="165"/>
      <c r="I190" s="165">
        <f>SUM(I191:I192)</f>
        <v>0</v>
      </c>
      <c r="J190" s="165"/>
      <c r="K190" s="165">
        <f>SUM(K191:K192)</f>
        <v>0</v>
      </c>
      <c r="L190" s="165"/>
      <c r="M190" s="165">
        <f>SUM(M191:M192)</f>
        <v>0</v>
      </c>
      <c r="N190" s="164"/>
      <c r="O190" s="164">
        <f>SUM(O191:O192)</f>
        <v>0</v>
      </c>
      <c r="P190" s="164"/>
      <c r="Q190" s="164">
        <f>SUM(Q191:Q192)</f>
        <v>0</v>
      </c>
      <c r="R190" s="165"/>
      <c r="S190" s="165"/>
      <c r="T190" s="165"/>
      <c r="U190" s="165"/>
      <c r="V190" s="165">
        <f>SUM(V191:V192)</f>
        <v>0</v>
      </c>
      <c r="W190" s="165"/>
      <c r="X190" s="165"/>
      <c r="Y190" s="165"/>
      <c r="AG190" t="s">
        <v>144</v>
      </c>
    </row>
    <row r="191" spans="1:60" outlineLevel="1" x14ac:dyDescent="0.2">
      <c r="A191" s="179">
        <v>169</v>
      </c>
      <c r="B191" s="180" t="s">
        <v>1871</v>
      </c>
      <c r="C191" s="187" t="s">
        <v>1872</v>
      </c>
      <c r="D191" s="181" t="s">
        <v>1651</v>
      </c>
      <c r="E191" s="182">
        <v>1</v>
      </c>
      <c r="F191" s="183"/>
      <c r="G191" s="184">
        <f>ROUND(E191*F191,2)</f>
        <v>0</v>
      </c>
      <c r="H191" s="161"/>
      <c r="I191" s="160">
        <f>ROUND(E191*H191,2)</f>
        <v>0</v>
      </c>
      <c r="J191" s="161"/>
      <c r="K191" s="160">
        <f>ROUND(E191*J191,2)</f>
        <v>0</v>
      </c>
      <c r="L191" s="160">
        <v>21</v>
      </c>
      <c r="M191" s="160">
        <f>G191*(1+L191/100)</f>
        <v>0</v>
      </c>
      <c r="N191" s="159">
        <v>0</v>
      </c>
      <c r="O191" s="159">
        <f>ROUND(E191*N191,2)</f>
        <v>0</v>
      </c>
      <c r="P191" s="159">
        <v>0</v>
      </c>
      <c r="Q191" s="159">
        <f>ROUND(E191*P191,2)</f>
        <v>0</v>
      </c>
      <c r="R191" s="160"/>
      <c r="S191" s="160" t="s">
        <v>155</v>
      </c>
      <c r="T191" s="160" t="s">
        <v>149</v>
      </c>
      <c r="U191" s="160">
        <v>0</v>
      </c>
      <c r="V191" s="160">
        <f>ROUND(E191*U191,2)</f>
        <v>0</v>
      </c>
      <c r="W191" s="160"/>
      <c r="X191" s="160" t="s">
        <v>209</v>
      </c>
      <c r="Y191" s="160" t="s">
        <v>151</v>
      </c>
      <c r="Z191" s="150"/>
      <c r="AA191" s="150"/>
      <c r="AB191" s="150"/>
      <c r="AC191" s="150"/>
      <c r="AD191" s="150"/>
      <c r="AE191" s="150"/>
      <c r="AF191" s="150"/>
      <c r="AG191" s="150" t="s">
        <v>1873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ht="22.5" outlineLevel="1" x14ac:dyDescent="0.2">
      <c r="A192" s="173">
        <v>170</v>
      </c>
      <c r="B192" s="174" t="s">
        <v>1874</v>
      </c>
      <c r="C192" s="188" t="s">
        <v>1875</v>
      </c>
      <c r="D192" s="175" t="s">
        <v>1651</v>
      </c>
      <c r="E192" s="176">
        <v>1</v>
      </c>
      <c r="F192" s="177"/>
      <c r="G192" s="178">
        <f>ROUND(E192*F192,2)</f>
        <v>0</v>
      </c>
      <c r="H192" s="161"/>
      <c r="I192" s="160">
        <f>ROUND(E192*H192,2)</f>
        <v>0</v>
      </c>
      <c r="J192" s="161"/>
      <c r="K192" s="160">
        <f>ROUND(E192*J192,2)</f>
        <v>0</v>
      </c>
      <c r="L192" s="160">
        <v>21</v>
      </c>
      <c r="M192" s="160">
        <f>G192*(1+L192/100)</f>
        <v>0</v>
      </c>
      <c r="N192" s="159">
        <v>0</v>
      </c>
      <c r="O192" s="159">
        <f>ROUND(E192*N192,2)</f>
        <v>0</v>
      </c>
      <c r="P192" s="159">
        <v>0</v>
      </c>
      <c r="Q192" s="159">
        <f>ROUND(E192*P192,2)</f>
        <v>0</v>
      </c>
      <c r="R192" s="160"/>
      <c r="S192" s="160" t="s">
        <v>155</v>
      </c>
      <c r="T192" s="160" t="s">
        <v>149</v>
      </c>
      <c r="U192" s="160">
        <v>0</v>
      </c>
      <c r="V192" s="160">
        <f>ROUND(E192*U192,2)</f>
        <v>0</v>
      </c>
      <c r="W192" s="160"/>
      <c r="X192" s="160" t="s">
        <v>230</v>
      </c>
      <c r="Y192" s="160" t="s">
        <v>151</v>
      </c>
      <c r="Z192" s="150"/>
      <c r="AA192" s="150"/>
      <c r="AB192" s="150"/>
      <c r="AC192" s="150"/>
      <c r="AD192" s="150"/>
      <c r="AE192" s="150"/>
      <c r="AF192" s="150"/>
      <c r="AG192" s="150" t="s">
        <v>425</v>
      </c>
      <c r="AH192" s="150"/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33" x14ac:dyDescent="0.2">
      <c r="A193" s="3"/>
      <c r="B193" s="4"/>
      <c r="C193" s="190"/>
      <c r="D193" s="6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AE193">
        <v>12</v>
      </c>
      <c r="AF193">
        <v>21</v>
      </c>
      <c r="AG193" t="s">
        <v>129</v>
      </c>
    </row>
    <row r="194" spans="1:33" x14ac:dyDescent="0.2">
      <c r="A194" s="153"/>
      <c r="B194" s="154" t="s">
        <v>31</v>
      </c>
      <c r="C194" s="191"/>
      <c r="D194" s="155"/>
      <c r="E194" s="156"/>
      <c r="F194" s="156"/>
      <c r="G194" s="172">
        <f>G8+G64+G80+G100+G131+G162+G169+G176+G190</f>
        <v>0</v>
      </c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AE194">
        <f>SUMIF(L7:L192,AE193,G7:G192)</f>
        <v>0</v>
      </c>
      <c r="AF194">
        <f>SUMIF(L7:L192,AF193,G7:G192)</f>
        <v>0</v>
      </c>
      <c r="AG194" t="s">
        <v>189</v>
      </c>
    </row>
    <row r="195" spans="1:33" x14ac:dyDescent="0.2">
      <c r="A195" s="3"/>
      <c r="B195" s="4"/>
      <c r="C195" s="190"/>
      <c r="D195" s="6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33" x14ac:dyDescent="0.2">
      <c r="A196" s="3"/>
      <c r="B196" s="4"/>
      <c r="C196" s="190"/>
      <c r="D196" s="6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33" x14ac:dyDescent="0.2">
      <c r="A197" s="255" t="s">
        <v>190</v>
      </c>
      <c r="B197" s="255"/>
      <c r="C197" s="256"/>
      <c r="D197" s="6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33" x14ac:dyDescent="0.2">
      <c r="A198" s="257"/>
      <c r="B198" s="258"/>
      <c r="C198" s="259"/>
      <c r="D198" s="258"/>
      <c r="E198" s="258"/>
      <c r="F198" s="258"/>
      <c r="G198" s="26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AG198" t="s">
        <v>191</v>
      </c>
    </row>
    <row r="199" spans="1:33" x14ac:dyDescent="0.2">
      <c r="A199" s="261"/>
      <c r="B199" s="262"/>
      <c r="C199" s="263"/>
      <c r="D199" s="262"/>
      <c r="E199" s="262"/>
      <c r="F199" s="262"/>
      <c r="G199" s="264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33" x14ac:dyDescent="0.2">
      <c r="A200" s="261"/>
      <c r="B200" s="262"/>
      <c r="C200" s="263"/>
      <c r="D200" s="262"/>
      <c r="E200" s="262"/>
      <c r="F200" s="262"/>
      <c r="G200" s="264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33" x14ac:dyDescent="0.2">
      <c r="A201" s="261"/>
      <c r="B201" s="262"/>
      <c r="C201" s="263"/>
      <c r="D201" s="262"/>
      <c r="E201" s="262"/>
      <c r="F201" s="262"/>
      <c r="G201" s="264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33" x14ac:dyDescent="0.2">
      <c r="A202" s="265"/>
      <c r="B202" s="266"/>
      <c r="C202" s="267"/>
      <c r="D202" s="266"/>
      <c r="E202" s="266"/>
      <c r="F202" s="266"/>
      <c r="G202" s="268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33" x14ac:dyDescent="0.2">
      <c r="A203" s="3"/>
      <c r="B203" s="4"/>
      <c r="C203" s="190"/>
      <c r="D203" s="6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33" x14ac:dyDescent="0.2">
      <c r="C204" s="192"/>
      <c r="D204" s="10"/>
      <c r="AG204" t="s">
        <v>192</v>
      </c>
    </row>
    <row r="205" spans="1:33" x14ac:dyDescent="0.2">
      <c r="D205" s="10"/>
    </row>
    <row r="206" spans="1:33" x14ac:dyDescent="0.2">
      <c r="D206" s="10"/>
    </row>
    <row r="207" spans="1:33" x14ac:dyDescent="0.2">
      <c r="D207" s="10"/>
    </row>
    <row r="208" spans="1:33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RqW7+YzLQvyJlWZ+ROyp+6DcCNEY2FK+O4nErptnkG4m+B4Kk5xGMVfOoPJ7CHy5IGGuwWtcY0+3qV+ROSz/A==" saltValue="6gXVAsCBYpZzIikmDMAxdw==" spinCount="100000" sheet="1" formatRows="0"/>
  <mergeCells count="7">
    <mergeCell ref="A198:G202"/>
    <mergeCell ref="C173:G173"/>
    <mergeCell ref="A1:G1"/>
    <mergeCell ref="C2:G2"/>
    <mergeCell ref="C3:G3"/>
    <mergeCell ref="C4:G4"/>
    <mergeCell ref="A197:C19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PS1 1 Pol</vt:lpstr>
      <vt:lpstr>PS1 PJ 1.1_A Pol</vt:lpstr>
      <vt:lpstr>PS1 PJ 1.1_B Pol</vt:lpstr>
      <vt:lpstr>PS1 PJ 1.2  Pol</vt:lpstr>
      <vt:lpstr>PS1 PJ 1.3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'PS1 1 Pol'!Názvy_tisku</vt:lpstr>
      <vt:lpstr>'PS1 PJ 1.1_A Pol'!Názvy_tisku</vt:lpstr>
      <vt:lpstr>'PS1 PJ 1.1_B Pol'!Názvy_tisku</vt:lpstr>
      <vt:lpstr>'PS1 PJ 1.2  Pol'!Názvy_tisku</vt:lpstr>
      <vt:lpstr>'PS1 PJ 1.3 Pol'!Názvy_tisku</vt:lpstr>
      <vt:lpstr>oadresa</vt:lpstr>
      <vt:lpstr>Stavba!Objednatel</vt:lpstr>
      <vt:lpstr>Stavba!Objekt</vt:lpstr>
      <vt:lpstr>'PS1 1 Pol'!Oblast_tisku</vt:lpstr>
      <vt:lpstr>'PS1 PJ 1.1_A Pol'!Oblast_tisku</vt:lpstr>
      <vt:lpstr>'PS1 PJ 1.1_B Pol'!Oblast_tisku</vt:lpstr>
      <vt:lpstr>'PS1 PJ 1.2  Pol'!Oblast_tisku</vt:lpstr>
      <vt:lpstr>'PS1 PJ 1.3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Navrátil Pavel</dc:creator>
  <cp:lastModifiedBy>Navrátil Pavel</cp:lastModifiedBy>
  <cp:lastPrinted>2019-03-19T12:27:02Z</cp:lastPrinted>
  <dcterms:created xsi:type="dcterms:W3CDTF">2009-04-08T07:15:50Z</dcterms:created>
  <dcterms:modified xsi:type="dcterms:W3CDTF">2025-05-14T09:39:15Z</dcterms:modified>
</cp:coreProperties>
</file>