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R:\Akce 2025\IROP 2\_Základní školy\ZŠ Sadová\ZD\"/>
    </mc:Choice>
  </mc:AlternateContent>
  <xr:revisionPtr revIDLastSave="0" documentId="13_ncr:1_{85AA7046-7739-4D4C-B374-C1E7C2A01A33}" xr6:coauthVersionLast="47" xr6:coauthVersionMax="47" xr10:uidLastSave="{00000000-0000-0000-0000-000000000000}"/>
  <bookViews>
    <workbookView xWindow="-28740" yWindow="135" windowWidth="28545" windowHeight="15330" tabRatio="850" activeTab="4" xr2:uid="{00000000-000D-0000-FFFF-FFFF00000000}"/>
  </bookViews>
  <sheets>
    <sheet name="Krycí list" sheetId="1" r:id="rId1"/>
    <sheet name="Rekapitulace" sheetId="2" r:id="rId2"/>
    <sheet name="AVT - polytechnika 210A" sheetId="5" r:id="rId3"/>
    <sheet name="AVT - informatika 303 B, 304 B" sheetId="14" r:id="rId4"/>
    <sheet name="AVT - přírodní vědy 305C, 306C" sheetId="15" r:id="rId5"/>
    <sheet name="#Figury" sheetId="4" state="hidden" r:id="rId6"/>
  </sheets>
  <definedNames>
    <definedName name="_xlnm.Print_Titles" localSheetId="3">'AVT - informatika 303 B, 304 B'!$11:$13</definedName>
    <definedName name="_xlnm.Print_Titles" localSheetId="2">'AVT - polytechnika 210A'!$11:$13</definedName>
    <definedName name="_xlnm.Print_Titles" localSheetId="4">'AVT - přírodní vědy 305C, 306C'!$11:$13</definedName>
    <definedName name="_xlnm.Print_Titles" localSheetId="1">Rekapitulace!$11:$13</definedName>
    <definedName name="_xlnm.Print_Area" localSheetId="3">'AVT - informatika 303 B, 304 B'!$A$1:$L$20</definedName>
    <definedName name="_xlnm.Print_Area" localSheetId="2">'AVT - polytechnika 210A'!$A$1:$L$26</definedName>
    <definedName name="_xlnm.Print_Area" localSheetId="4">'AVT - přírodní vědy 305C, 306C'!$A$1:$L$17</definedName>
    <definedName name="Z_65E3123D_ED26_44E3_A414_09EEEF825484_.wvu.Cols" localSheetId="3" hidden="1">'AVT - informatika 303 B, 304 B'!#REF!,'AVT - informatika 303 B, 304 B'!#REF!,'AVT - informatika 303 B, 304 B'!#REF!</definedName>
    <definedName name="Z_65E3123D_ED26_44E3_A414_09EEEF825484_.wvu.Cols" localSheetId="2" hidden="1">'AVT - polytechnika 210A'!#REF!,'AVT - polytechnika 210A'!#REF!,'AVT - polytechnika 210A'!#REF!</definedName>
    <definedName name="Z_65E3123D_ED26_44E3_A414_09EEEF825484_.wvu.Cols" localSheetId="4" hidden="1">'AVT - přírodní vědy 305C, 306C'!#REF!,'AVT - přírodní vědy 305C, 306C'!#REF!,'AVT - přírodní vědy 305C, 306C'!#REF!</definedName>
    <definedName name="Z_65E3123D_ED26_44E3_A414_09EEEF825484_.wvu.Cols" localSheetId="1" hidden="1">Rekapitulace!#REF!</definedName>
    <definedName name="Z_65E3123D_ED26_44E3_A414_09EEEF825484_.wvu.PrintArea" localSheetId="3" hidden="1">'AVT - informatika 303 B, 304 B'!$A$1:$L$20</definedName>
    <definedName name="Z_65E3123D_ED26_44E3_A414_09EEEF825484_.wvu.PrintArea" localSheetId="2" hidden="1">'AVT - polytechnika 210A'!$A$1:$L$26</definedName>
    <definedName name="Z_65E3123D_ED26_44E3_A414_09EEEF825484_.wvu.PrintArea" localSheetId="4" hidden="1">'AVT - přírodní vědy 305C, 306C'!$A$1:$L$17</definedName>
    <definedName name="Z_65E3123D_ED26_44E3_A414_09EEEF825484_.wvu.PrintTitles" localSheetId="3" hidden="1">'AVT - informatika 303 B, 304 B'!$11:$13</definedName>
    <definedName name="Z_65E3123D_ED26_44E3_A414_09EEEF825484_.wvu.PrintTitles" localSheetId="2" hidden="1">'AVT - polytechnika 210A'!$11:$13</definedName>
    <definedName name="Z_65E3123D_ED26_44E3_A414_09EEEF825484_.wvu.PrintTitles" localSheetId="4" hidden="1">'AVT - přírodní vědy 305C, 306C'!$11:$13</definedName>
    <definedName name="Z_65E3123D_ED26_44E3_A414_09EEEF825484_.wvu.PrintTitles" localSheetId="1" hidden="1">Rekapitulace!$11:$13</definedName>
    <definedName name="Z_65E3123D_ED26_44E3_A414_09EEEF825484_.wvu.Rows" localSheetId="3" hidden="1">'AVT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definedName>
    <definedName name="Z_65E3123D_ED26_44E3_A414_09EEEF825484_.wvu.Rows" localSheetId="2" hidden="1">'AVT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definedName>
    <definedName name="Z_65E3123D_ED26_44E3_A414_09EEEF825484_.wvu.Rows" localSheetId="4" hidden="1">'AVT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definedName>
    <definedName name="Z_65E3123D_ED26_44E3_A414_09EEEF825484_.wvu.Rows" localSheetId="0" hidden="1">'Krycí list'!$1:$1,'Krycí list'!$3:$3,'Krycí list'!$6:$6,'Krycí list'!$8:$8,'Krycí list'!$10:$24</definedName>
    <definedName name="Z_82B4F4D9_5370_4303_A97E_2A49E01AF629_.wvu.Cols" localSheetId="3" hidden="1">'AVT - informatika 303 B, 304 B'!#REF!,'AVT - informatika 303 B, 304 B'!#REF!,'AVT - informatika 303 B, 304 B'!#REF!</definedName>
    <definedName name="Z_82B4F4D9_5370_4303_A97E_2A49E01AF629_.wvu.Cols" localSheetId="2" hidden="1">'AVT - polytechnika 210A'!#REF!,'AVT - polytechnika 210A'!#REF!,'AVT - polytechnika 210A'!#REF!</definedName>
    <definedName name="Z_82B4F4D9_5370_4303_A97E_2A49E01AF629_.wvu.Cols" localSheetId="4" hidden="1">'AVT - přírodní vědy 305C, 306C'!#REF!,'AVT - přírodní vědy 305C, 306C'!#REF!,'AVT - přírodní vědy 305C, 306C'!#REF!</definedName>
    <definedName name="Z_82B4F4D9_5370_4303_A97E_2A49E01AF629_.wvu.Cols" localSheetId="1" hidden="1">Rekapitulace!#REF!</definedName>
    <definedName name="Z_82B4F4D9_5370_4303_A97E_2A49E01AF629_.wvu.PrintArea" localSheetId="3" hidden="1">'AVT - informatika 303 B, 304 B'!$A$1:$L$20</definedName>
    <definedName name="Z_82B4F4D9_5370_4303_A97E_2A49E01AF629_.wvu.PrintArea" localSheetId="2" hidden="1">'AVT - polytechnika 210A'!$A$1:$L$26</definedName>
    <definedName name="Z_82B4F4D9_5370_4303_A97E_2A49E01AF629_.wvu.PrintArea" localSheetId="4" hidden="1">'AVT - přírodní vědy 305C, 306C'!$A$1:$L$17</definedName>
    <definedName name="Z_82B4F4D9_5370_4303_A97E_2A49E01AF629_.wvu.PrintTitles" localSheetId="3" hidden="1">'AVT - informatika 303 B, 304 B'!$11:$13</definedName>
    <definedName name="Z_82B4F4D9_5370_4303_A97E_2A49E01AF629_.wvu.PrintTitles" localSheetId="2" hidden="1">'AVT - polytechnika 210A'!$11:$13</definedName>
    <definedName name="Z_82B4F4D9_5370_4303_A97E_2A49E01AF629_.wvu.PrintTitles" localSheetId="4" hidden="1">'AVT - přírodní vědy 305C, 306C'!$11:$13</definedName>
    <definedName name="Z_82B4F4D9_5370_4303_A97E_2A49E01AF629_.wvu.PrintTitles" localSheetId="1" hidden="1">Rekapitulace!$11:$13</definedName>
    <definedName name="Z_82B4F4D9_5370_4303_A97E_2A49E01AF629_.wvu.Rows" localSheetId="3" hidden="1">'AVT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definedName>
    <definedName name="Z_82B4F4D9_5370_4303_A97E_2A49E01AF629_.wvu.Rows" localSheetId="2" hidden="1">'AVT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definedName>
    <definedName name="Z_82B4F4D9_5370_4303_A97E_2A49E01AF629_.wvu.Rows" localSheetId="4" hidden="1">'AVT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definedName>
    <definedName name="Z_82B4F4D9_5370_4303_A97E_2A49E01AF629_.wvu.Rows" localSheetId="0" hidden="1">'Krycí list'!$1:$1,'Krycí list'!$3:$3,'Krycí list'!$6:$6,'Krycí list'!$8:$8,'Krycí list'!$10:$24</definedName>
    <definedName name="Z_D6CFA044_0C8C_4ECE_96A2_AFF3DD5E0425_.wvu.Cols" localSheetId="3" hidden="1">'AVT - informatika 303 B, 304 B'!#REF!,'AVT - informatika 303 B, 304 B'!#REF!,'AVT - informatika 303 B, 304 B'!#REF!</definedName>
    <definedName name="Z_D6CFA044_0C8C_4ECE_96A2_AFF3DD5E0425_.wvu.Cols" localSheetId="2" hidden="1">'AVT - polytechnika 210A'!#REF!,'AVT - polytechnika 210A'!#REF!,'AVT - polytechnika 210A'!#REF!</definedName>
    <definedName name="Z_D6CFA044_0C8C_4ECE_96A2_AFF3DD5E0425_.wvu.Cols" localSheetId="4" hidden="1">'AVT - přírodní vědy 305C, 306C'!#REF!,'AVT - přírodní vědy 305C, 306C'!#REF!,'AVT - přírodní vědy 305C, 306C'!#REF!</definedName>
    <definedName name="Z_D6CFA044_0C8C_4ECE_96A2_AFF3DD5E0425_.wvu.Cols" localSheetId="1" hidden="1">Rekapitulace!#REF!</definedName>
    <definedName name="Z_D6CFA044_0C8C_4ECE_96A2_AFF3DD5E0425_.wvu.PrintArea" localSheetId="3" hidden="1">'AVT - informatika 303 B, 304 B'!$A$1:$L$20</definedName>
    <definedName name="Z_D6CFA044_0C8C_4ECE_96A2_AFF3DD5E0425_.wvu.PrintArea" localSheetId="2" hidden="1">'AVT - polytechnika 210A'!$A$1:$L$26</definedName>
    <definedName name="Z_D6CFA044_0C8C_4ECE_96A2_AFF3DD5E0425_.wvu.PrintArea" localSheetId="4" hidden="1">'AVT - přírodní vědy 305C, 306C'!$A$1:$L$17</definedName>
    <definedName name="Z_D6CFA044_0C8C_4ECE_96A2_AFF3DD5E0425_.wvu.PrintTitles" localSheetId="3" hidden="1">'AVT - informatika 303 B, 304 B'!$11:$13</definedName>
    <definedName name="Z_D6CFA044_0C8C_4ECE_96A2_AFF3DD5E0425_.wvu.PrintTitles" localSheetId="2" hidden="1">'AVT - polytechnika 210A'!$11:$13</definedName>
    <definedName name="Z_D6CFA044_0C8C_4ECE_96A2_AFF3DD5E0425_.wvu.PrintTitles" localSheetId="4" hidden="1">'AVT - přírodní vědy 305C, 306C'!$11:$13</definedName>
    <definedName name="Z_D6CFA044_0C8C_4ECE_96A2_AFF3DD5E0425_.wvu.PrintTitles" localSheetId="1" hidden="1">Rekapitulace!$11:$13</definedName>
    <definedName name="Z_D6CFA044_0C8C_4ECE_96A2_AFF3DD5E0425_.wvu.Rows" localSheetId="3" hidden="1">'AVT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B'!#REF!,'AVT - informatika 303 B, 304 B'!#REF!</definedName>
    <definedName name="Z_D6CFA044_0C8C_4ECE_96A2_AFF3DD5E0425_.wvu.Rows" localSheetId="2" hidden="1">'AVT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210A'!#REF!,'AVT - polytechnika 210A'!#REF!</definedName>
    <definedName name="Z_D6CFA044_0C8C_4ECE_96A2_AFF3DD5E0425_.wvu.Rows" localSheetId="4" hidden="1">'AVT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306C'!#REF!,'AVT - přírodní vědy 305C, 306C'!#REF!</definedName>
    <definedName name="Z_D6CFA044_0C8C_4ECE_96A2_AFF3DD5E0425_.wvu.Rows" localSheetId="0" hidden="1">'Krycí list'!$1:$1,'Krycí list'!$3:$3,'Krycí list'!$6:$6,'Krycí list'!$8:$8,'Krycí list'!$10:$24</definedName>
  </definedNames>
  <calcPr calcId="191029"/>
  <customWorkbookViews>
    <customWorkbookView name="Sebastian Fenyk – osobní zobrazení" guid="{65E3123D-ED26-44E3-A414-09EEEF825484}" mergeInterval="0" personalView="1" maximized="1" xWindow="-8" yWindow="-8" windowWidth="1936" windowHeight="1056" activeSheetId="3"/>
    <customWorkbookView name="Vladimír Lazárek – osobní zobrazení" guid="{82B4F4D9-5370-4303-A97E-2A49E01AF629}" mergeInterval="0" personalView="1" maximized="1" xWindow="-8" yWindow="-8" windowWidth="1936" windowHeight="1056" activeSheetId="3"/>
    <customWorkbookView name="Petr Smolík – osobní zobrazení" guid="{D6CFA044-0C8C-4ECE-96A2-AFF3DD5E0425}" mergeInterval="0" personalView="1" maximized="1" xWindow="1911" yWindow="-9" windowWidth="1938" windowHeight="104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1" l="1"/>
  <c r="B40" i="1"/>
  <c r="B38" i="1"/>
  <c r="B16" i="2"/>
  <c r="B15" i="2"/>
  <c r="B14" i="2"/>
  <c r="I16" i="15"/>
  <c r="I15" i="15" s="1"/>
  <c r="C9" i="15"/>
  <c r="C8" i="15"/>
  <c r="C7" i="15"/>
  <c r="C5" i="15"/>
  <c r="C4" i="15"/>
  <c r="C3" i="15"/>
  <c r="C2" i="15"/>
  <c r="I14" i="15" l="1"/>
  <c r="I17" i="15" l="1"/>
  <c r="C16" i="2"/>
  <c r="E40" i="1" s="1"/>
  <c r="C9" i="14" l="1"/>
  <c r="C8" i="14"/>
  <c r="C7" i="14"/>
  <c r="C5" i="14"/>
  <c r="C4" i="14"/>
  <c r="C3" i="14"/>
  <c r="C2" i="14"/>
  <c r="I19" i="14" l="1"/>
  <c r="I18" i="14"/>
  <c r="I16" i="14"/>
  <c r="I15" i="14" s="1"/>
  <c r="I17" i="14" l="1"/>
  <c r="I25" i="5"/>
  <c r="I24" i="5"/>
  <c r="I20" i="5"/>
  <c r="I19" i="5"/>
  <c r="C9" i="5"/>
  <c r="C8" i="5"/>
  <c r="C7" i="5"/>
  <c r="C5" i="5"/>
  <c r="C4" i="5"/>
  <c r="C3" i="5"/>
  <c r="C2" i="5"/>
  <c r="I22" i="5" l="1"/>
  <c r="I17" i="5"/>
  <c r="I18" i="5"/>
  <c r="I16" i="5"/>
  <c r="I15" i="5" s="1"/>
  <c r="I23" i="5"/>
  <c r="I21" i="5" l="1"/>
  <c r="B2" i="2" l="1"/>
  <c r="B3" i="2"/>
  <c r="B4" i="2"/>
  <c r="B5" i="2"/>
  <c r="B7" i="2"/>
  <c r="B8" i="2"/>
  <c r="B9" i="2"/>
  <c r="E35" i="1"/>
  <c r="J35" i="1"/>
  <c r="R35" i="1"/>
  <c r="P38" i="1"/>
  <c r="P39" i="1"/>
  <c r="P40" i="1"/>
  <c r="P41" i="1"/>
  <c r="P42" i="1"/>
  <c r="J47" i="1"/>
  <c r="K48" i="1"/>
  <c r="R47" i="1" l="1"/>
  <c r="I14" i="5" l="1"/>
  <c r="I26" i="5" l="1"/>
  <c r="C14" i="2"/>
  <c r="E38" i="1" s="1"/>
  <c r="I14" i="14" l="1"/>
  <c r="I20" i="14" l="1"/>
  <c r="C15" i="2"/>
  <c r="C17" i="2" l="1"/>
  <c r="E39" i="1"/>
  <c r="E47" i="1" s="1"/>
  <c r="S50" i="1" l="1"/>
  <c r="R50" i="1"/>
  <c r="O52" i="1" l="1"/>
  <c r="O51" i="1" s="1"/>
  <c r="S51" i="1" l="1"/>
  <c r="R51" i="1"/>
  <c r="R52" i="1"/>
  <c r="S52" i="1"/>
  <c r="R53" i="1" l="1"/>
</calcChain>
</file>

<file path=xl/sharedStrings.xml><?xml version="1.0" encoding="utf-8"?>
<sst xmlns="http://schemas.openxmlformats.org/spreadsheetml/2006/main" count="255" uniqueCount="129">
  <si>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</si>
  <si>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</si>
  <si>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</si>
  <si>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</si>
  <si>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</si>
  <si>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</si>
  <si>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</si>
  <si>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</si>
  <si>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</si>
  <si>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</si>
  <si>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</si>
  <si>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</si>
  <si>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</si>
  <si>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</si>
  <si>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</si>
  <si>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</si>
  <si>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</si>
  <si>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</si>
  <si>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</si>
  <si>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</si>
  <si>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</si>
  <si>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</si>
  <si>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</si>
  <si>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</si>
  <si>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</si>
  <si>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</si>
  <si>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</si>
  <si>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</si>
  <si>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</si>
  <si>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</si>
  <si>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</si>
  <si>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</si>
  <si>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</si>
  <si>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</si>
  <si>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</si>
  <si>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</si>
  <si>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</si>
  <si>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Práce přesčas</t>
  </si>
  <si>
    <t>Zařízení staveniště</t>
  </si>
  <si>
    <t>21</t>
  </si>
  <si>
    <t>%</t>
  </si>
  <si>
    <t>Bez pevné podl.</t>
  </si>
  <si>
    <t>Kulturní památka</t>
  </si>
  <si>
    <t>Územní vlivy</t>
  </si>
  <si>
    <t>Provozní vlivy</t>
  </si>
  <si>
    <t>Ostatní</t>
  </si>
  <si>
    <t>VRN z rozpočtu</t>
  </si>
  <si>
    <t>HZS</t>
  </si>
  <si>
    <t>Kompl. činnost</t>
  </si>
  <si>
    <t>Ostatní náklady</t>
  </si>
  <si>
    <t>D</t>
  </si>
  <si>
    <t>Celkové náklady</t>
  </si>
  <si>
    <t>Datum a podpis</t>
  </si>
  <si>
    <t>Razítko</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</si>
  <si>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</si>
  <si>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</si>
  <si>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</si>
  <si>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</si>
  <si>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</si>
  <si>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</si>
  <si>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</si>
  <si>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</si>
  <si>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</si>
  <si>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</si>
  <si>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</si>
  <si>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</si>
  <si>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</si>
  <si>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</si>
  <si>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</si>
  <si>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</si>
  <si>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</si>
  <si>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</si>
  <si>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</si>
  <si>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</si>
  <si>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</si>
  <si>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</si>
  <si>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kus</t>
  </si>
  <si>
    <t xml:space="preserve">REKAPITULACE </t>
  </si>
  <si>
    <t>KRYCÍ LIST SOUPISU</t>
  </si>
  <si>
    <t>OCENĚNÝ SOUPIS PRACÍ A DODÁVEK A SLUŽEB</t>
  </si>
  <si>
    <t>AVT</t>
  </si>
  <si>
    <t>ZRN (ř. 1-8)</t>
  </si>
  <si>
    <t>DN (ř. 10-12)</t>
  </si>
  <si>
    <t>VRN (ř. 14-19)</t>
  </si>
  <si>
    <t>Součet 9, 13, 20-23</t>
  </si>
  <si>
    <t>Projektové práce (DSPS)</t>
  </si>
  <si>
    <t>Cena s DPH (ř. 25-26)</t>
  </si>
  <si>
    <t>Popis / minimální technické parametry</t>
  </si>
  <si>
    <t>Cena jednotková bez DPH</t>
  </si>
  <si>
    <t>Cena celkem bez DPH</t>
  </si>
  <si>
    <t>Kód položky / název</t>
  </si>
  <si>
    <t>Celkem bez DPH</t>
  </si>
  <si>
    <t>Typ</t>
  </si>
  <si>
    <t>vlastní</t>
  </si>
  <si>
    <t>SOUPIS PRACÍ A DODÁVEK A SLUŽEB vč VÝKAZU VÝMĚR</t>
  </si>
  <si>
    <t>Sebastian Fenyk</t>
  </si>
  <si>
    <t>Výrobce</t>
  </si>
  <si>
    <t>Koncové prvky</t>
  </si>
  <si>
    <t>IT technika</t>
  </si>
  <si>
    <t>Tablet</t>
  </si>
  <si>
    <t>Kryt</t>
  </si>
  <si>
    <t>Dobíjecí skříň</t>
  </si>
  <si>
    <t>Robotika</t>
  </si>
  <si>
    <t>Robotika, logika</t>
  </si>
  <si>
    <t>tablet min. 11palcový (úhlopříčně) Multi‑Touch displej IPS 2360 × 1640, uložiště min. 256GB, WiFi ax (2,4 GHz a 5 GHz), Bluetooth 5.3, přední 12MPx kamera, hlavní fotoaparát 12 MPx s rozlišením až 4k, systémový konektor USB-C, operační systém kompatibilní s iOS app, tříosý gyroskop, akcelerometr, barometr, snímač okolního osvětlení, vestavěná dobíjecí baterie s výdrží až 10 hodin, hmotnost do 480 gramů. Cena včetně dopravy.</t>
  </si>
  <si>
    <t xml:space="preserve">Dobíjecí skříň pro Notebook - prostor pro uložení až 32ks dle rozměrů (2in1/tabletů), pro 16ks notebooků standardních 15" rozměrů, max. velikost uložených zařízení je až 450 x 355mm (dle tloušťky zařízení),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umožnuje připojit a nabíjet současně až 32 zařízení ze sítě 230V. Cena včetně dopravy.
</t>
  </si>
  <si>
    <t xml:space="preserve">tablet min. 12,9palcový (úhlopříčně) Multi‑Touch displej IPS 2732 × 2048, osmi jádrový procesor, uložiště 512GB, WiFi ax (2,4 GHz a 5 GHz), Bluetooth 5.2, přední 12MP kamera, hlavní fotoaparát 12 MP s rozlišením až 4k, systémový konektor USB-C, operační systém kompatibilní s iOS app, G-senzor, Senzor přiblížení, Senzor okolního světla, Digitální kompas, Gyroskopický senzor, Barometr, Čtečka otisku prstů, vestavěná dobíjecí baterie s výdrží až 9 hodin, hmotnost do 660 gramů. Cena včetně dopravy.
</t>
  </si>
  <si>
    <t xml:space="preserve">Robotická výuková stavebnice - sada min. 1000 plastových konstrukčních a pohybových dílů, min. 4 motory, min. 4 senzory, mozek robota s nabíjecí baterií a nabíječkou, dálkový ovladač. Vše uloženo v plastovém přenosném boxu. Mozek robota s LCD displejem, min. 4 ovládacími tlačítky nebo dotykový displej a min 8 I/O portů pro připojení senzorů a/nebo motorů. Součástí dodávky je sw aplikace. Sestava musí být plně kompatibilní s již využívanými stavebnicemi na škole. Cena včetně dopravy.
</t>
  </si>
  <si>
    <t xml:space="preserve">Rozšiřující sada pro robotickou výukovou stavebnici - min. 500 konstrukčních a pohybových dílů, min. 2 motory, ozubená kola, článkový řetěz. Sestava musí být plně kompatibilní s již využívanými stavebnicemi na škole. Cena včetně dopravy.
</t>
  </si>
  <si>
    <t xml:space="preserve">2x Vzduchová nádrž 70mL,1x Vzduchové čerpadlo,4x Pneumatický válec s 4 zdvihy, 4x Pneumatický válec s 2 zdvihy, 2x Pneumatický solenoid (3000mm), 4mm hadička,10x T-kusy, 10x Rovné spojky. Sestava musí být plně kompatibilní s již využívanými stavebnicemi na škole. Cena včetně dopravy.
</t>
  </si>
  <si>
    <t xml:space="preserve">Robotická výuková stavebnice, sada pro třídu (10-15 žáků), obsahuje 5x žákovskou sadu (Robotická výuková stavebnice - sada min.900 konstrukčních a pohybových dílů, min. 10 kovových nosníků, min. 2 více směrová kola, min. 6 dalších kol s pneumatikami, min. 5x motor, min. 2 senzory, mozek robota s nabíjecí baterií, dálkový ovladač. Vše uloženo v plastovém přenosném boxu. Mozek robota s LCD displejem, min. 4 ovládacími tlačítky nebo dotykovým displejem. Součástí dodávky je aplikace s možností programování pomocí bloků a také textové programování.). Cena včetně dopravy.
</t>
  </si>
  <si>
    <t>Notebook</t>
  </si>
  <si>
    <t>3D Hardware</t>
  </si>
  <si>
    <t>virtuální realita</t>
  </si>
  <si>
    <t>3D a VR</t>
  </si>
  <si>
    <t xml:space="preserve">3D skener nabízející 3 skenovací módy zarovnání a to obrysy/otočný stolek/manuální. Přesnost jednotlivého snímku je ≤0,05mm, minimální rozměry snímaného objektu jsou 30×30×30mm, maximální rozměry snímaného objektu jsou 1200×1200×1200mm (v ručním režimu) / 200×200×200mm (využití točny). Dále pak disponuje dalšími vlastnostmi jako rozsah jednotlivého snímku 200×150mm, rychlost snímání &lt; 4s, vzdálenost bodů 0,17–0,2mm. Podporuje barevné textury, formát exportovaných souboru OBJ, STL, ASC, PLY. Rozlišení snímací kamery je 1,3 MPx a jako zdroj strukturálního osvitu slouží bílé světlo. Nezbytnou součásti je kalibrační deska s podporou autokalibrace a točna se značkami, která napomáhá 3D skenovacímu procesu a umožní skenování objektů rychle a detailně. Cena včetně dopravy.
</t>
  </si>
  <si>
    <t xml:space="preserve">Rozšíření stavající licence softwaru na všech VR brýlích které již škola využívá o možnost generovaní obsahu AI pro personalizované zážitky s možnosti upřesnění, zda má být obsah realisticky, futuristický, animovaná atp. Další část obsáhle databáze je přes 1000 různorodých 3D objektu s popisy jednotlivých části,  přes 200 360° videí z deštných pralesů, oceánu, savan atp., svět kariérních příležitostí s poutavými videi, které pokrývají různé profese a odvětví, a umožní prozkoumat a udělat virtuální procházku po pracovišti potencionálních profesí a to vše rozdělené dle tematického zaměření.
Dále pak licence pokrývá obsah augmentové reality provázány s aplikaci ARC integrovanou v náhlavních soupravách umožňující práci s pracovními listy a současně nad nimi zobrazovat 3D objekty.
Dále licence obsahuje virtuální vzdělávací prostředí/ tematické parky, rozdělené dle okruhů zájmu do virtuálních scén, které mohou studenti při výuce prozkoumávat pomoci kompatibilních náhlavních setů (nejsou součásti licence). VR scény obsahují řadu strukturovaných aktivit a úkolů. rozšíření musí být platné po celou dobu platnosti již aktivní licence.
</t>
  </si>
  <si>
    <t>Bezdrátový Geigerův čítač</t>
  </si>
  <si>
    <t xml:space="preserve">Součástí balení senzoru musí být 1x Micro USB kabel ,1x Rukojeť se závitem pro montáž snímače na kruhový stojan, 1x Bezdrátový Geigerův čítač stojan. Vestavěná kovová síťovina pro ochranu jemného slídového okénka v přední části detekční trubice. Zvuková indikace počtu pípnutí. Všestranné možnosti polohování. Cena včetně dopravy.
</t>
  </si>
  <si>
    <t xml:space="preserve">Kryt kompatibilní s výše uvedeným tabletem s českou klávesnicí, bezdrátové připojení klávesnice, touchpad. Cena včetně dopravy.
</t>
  </si>
  <si>
    <t>210A</t>
  </si>
  <si>
    <t>303, 304B</t>
  </si>
  <si>
    <t>305, 306 C</t>
  </si>
  <si>
    <t>09/2025</t>
  </si>
  <si>
    <t>Základní škola Čáslav, Sadová 1756, okres Kutná Hora</t>
  </si>
  <si>
    <t>Město Čáslav, nám. Jana Žižky z Trocnova 1/1, Čáslav-Staré Město, 286 01 Čáslav</t>
  </si>
  <si>
    <t xml:space="preserve">Kryt kompatibilní s výše uvedeným tabletem s českou klávesnicí. Cena včetně dopravy.
</t>
  </si>
  <si>
    <t xml:space="preserve">Notebook velikosti minimálně 14" rozlišení minimálně 3024 × 1964 px, 120 Hz, operační paměť min. 24GB, min. 12jádrový CPU s výkonem min. 29600 bodu dle nezávislého testu www.cpubenchmark.net, pevný SSD s kapacitou min. 1TB, 3,5 mm, 3x USB-C, HDMI výstup, Thunderbolt 5, webkamera min. 12 Mpx, podsvícená česká klávesnice, kovové nebo carbon víko a rám klávesnice, bluetooth, WiFi 802.11ax, hmotnost max. 3kg, operační systém. Cena včetně dopravy.
</t>
  </si>
  <si>
    <t>Rozšíření projektu o doplňující vybavení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</si>
</sst>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_(&quot;Kč&quot;* #,##0.00_);_(&quot;Kč&quot;* \(#,##0.00\);_(&quot;Kč&quot;* &quot;-&quot;??_);_(@_)"/>
    <numFmt numFmtId="165" formatCode="#"/>
    <numFmt numFmtId="166" formatCode="#,##0.000"/>
    <numFmt numFmtId="167" formatCode="#,##0\_x0000_"/>
    <numFmt numFmtId="168" formatCode="#,##0.0000"/>
  </numFmts>
  <fonts count="23"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10"/>
      <color rgb="FF0000FF"/>
      <name val="Arial"/>
      <family val="2"/>
      <charset val="238"/>
    </font>
    <font>
      <b/>
      <sz val="10"/>
      <color rgb="FF800080"/>
      <name val="Arial"/>
      <family val="2"/>
      <charset val="238"/>
    </font>
    <font>
      <b/>
      <u/>
      <sz val="10"/>
      <color rgb="FFFA0000"/>
      <name val="Arial"/>
      <family val="2"/>
      <charset val="238"/>
    </font>
    <font>
      <sz val="11"/>
      <name val="Calibri"/>
      <family val="2"/>
      <scheme val="minor"/>
    </font>
    <font>
      <b/>
      <sz val="8"/>
      <color indexed="12"/>
      <name val="Arial"/>
      <family val="2"/>
      <charset val="238"/>
    </font>
    <font>
      <b/>
      <u/>
      <sz val="8"/>
      <color indexed="10"/>
      <name val="Arial"/>
      <family val="2"/>
      <charset val="238"/>
    </font>
    <font>
      <sz val="10"/>
      <name val="Arial"/>
      <family val="2"/>
      <charset val="238"/>
    </font>
    <font>
      <u/>
      <sz val="10"/>
      <color indexed="12"/>
      <name val="Arial CE"/>
      <family val="2"/>
      <charset val="238"/>
    </font>
    <font>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1">
    <xf numFmtId="0" fontId="0" fillId="0" borderId="0"/>
    <xf numFmtId="0" fontId="12" fillId="0" borderId="0"/>
    <xf numFmtId="0" fontId="12" fillId="0" borderId="0"/>
    <xf numFmtId="0" fontId="16" fillId="0" borderId="0"/>
    <xf numFmtId="0" fontId="20" fillId="0" borderId="0" applyNumberFormat="0" applyFill="0" applyBorder="0" applyAlignment="0" applyProtection="0">
      <alignment vertical="top"/>
      <protection locked="0"/>
    </xf>
    <xf numFmtId="164" fontId="19" fillId="0" borderId="0" applyFont="0" applyFill="0" applyBorder="0" applyAlignment="0" applyProtection="0"/>
    <xf numFmtId="0" fontId="1" fillId="0" borderId="0"/>
    <xf numFmtId="0" fontId="21" fillId="0" borderId="0"/>
    <xf numFmtId="0" fontId="21" fillId="0" borderId="0"/>
    <xf numFmtId="44" fontId="21" fillId="0" borderId="0" applyFont="0" applyFill="0" applyBorder="0" applyAlignment="0" applyProtection="0"/>
    <xf numFmtId="0" fontId="22" fillId="0" borderId="0" applyNumberFormat="0" applyFill="0" applyBorder="0" applyAlignment="0" applyProtection="0"/>
  </cellStyleXfs>
  <cellXfs count="217">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165"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4" xfId="0" applyNumberFormat="1" applyFont="1" applyBorder="1" applyAlignment="1">
      <alignment horizontal="center" vertical="center"/>
    </xf>
    <xf numFmtId="0" fontId="6" fillId="0" borderId="25" xfId="0" applyFont="1" applyBorder="1" applyAlignment="1">
      <alignment vertical="center"/>
    </xf>
    <xf numFmtId="0" fontId="2" fillId="0" borderId="26" xfId="0" applyFont="1" applyBorder="1" applyAlignment="1">
      <alignment vertical="center"/>
    </xf>
    <xf numFmtId="49" fontId="2" fillId="0" borderId="27" xfId="0" applyNumberFormat="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1" fontId="2" fillId="0" borderId="30" xfId="0" applyNumberFormat="1" applyFont="1" applyBorder="1" applyAlignment="1">
      <alignment horizontal="center" vertical="center"/>
    </xf>
    <xf numFmtId="0" fontId="6" fillId="0" borderId="28" xfId="0" applyFont="1" applyBorder="1" applyAlignment="1">
      <alignment vertical="center"/>
    </xf>
    <xf numFmtId="49" fontId="2" fillId="0" borderId="18" xfId="0" applyNumberFormat="1" applyFont="1" applyBorder="1" applyAlignment="1">
      <alignment vertical="center"/>
    </xf>
    <xf numFmtId="0" fontId="2" fillId="0" borderId="31" xfId="0" applyFont="1" applyBorder="1" applyAlignment="1">
      <alignment vertical="center"/>
    </xf>
    <xf numFmtId="1" fontId="2" fillId="0" borderId="32"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9" fontId="2" fillId="0" borderId="15" xfId="0" applyNumberFormat="1" applyFont="1" applyBorder="1" applyAlignment="1">
      <alignment vertical="center"/>
    </xf>
    <xf numFmtId="0" fontId="4" fillId="0" borderId="1" xfId="0" applyFont="1" applyBorder="1" applyAlignment="1">
      <alignment vertical="top"/>
    </xf>
    <xf numFmtId="0" fontId="2" fillId="0" borderId="36" xfId="0" applyFont="1" applyBorder="1" applyAlignment="1">
      <alignment vertical="center"/>
    </xf>
    <xf numFmtId="0" fontId="2" fillId="0" borderId="37" xfId="0" applyFont="1" applyBorder="1" applyAlignment="1">
      <alignment vertical="center"/>
    </xf>
    <xf numFmtId="1" fontId="5" fillId="0" borderId="19" xfId="0" applyNumberFormat="1" applyFont="1" applyBorder="1" applyAlignment="1">
      <alignment vertical="center"/>
    </xf>
    <xf numFmtId="0" fontId="2" fillId="0" borderId="38" xfId="0" applyFont="1" applyBorder="1" applyAlignment="1">
      <alignment vertical="center"/>
    </xf>
    <xf numFmtId="168" fontId="2" fillId="0" borderId="18" xfId="0" applyNumberFormat="1" applyFont="1" applyBorder="1" applyAlignment="1">
      <alignment horizontal="right" vertical="center"/>
    </xf>
    <xf numFmtId="0" fontId="2" fillId="0" borderId="39" xfId="0" applyFont="1" applyBorder="1"/>
    <xf numFmtId="0" fontId="2" fillId="0" borderId="29" xfId="0" applyFont="1" applyBorder="1"/>
    <xf numFmtId="168" fontId="2" fillId="0" borderId="40" xfId="0" applyNumberFormat="1" applyFont="1" applyBorder="1" applyAlignment="1">
      <alignment horizontal="right" vertical="center"/>
    </xf>
    <xf numFmtId="0" fontId="4" fillId="0" borderId="41" xfId="0" applyFont="1" applyBorder="1" applyAlignment="1">
      <alignment vertical="top"/>
    </xf>
    <xf numFmtId="0" fontId="2" fillId="0" borderId="25" xfId="0" applyFont="1" applyBorder="1" applyAlignment="1">
      <alignment vertical="center"/>
    </xf>
    <xf numFmtId="168" fontId="2" fillId="0" borderId="27" xfId="0" applyNumberFormat="1" applyFont="1" applyBorder="1" applyAlignment="1">
      <alignment horizontal="right" vertical="center"/>
    </xf>
    <xf numFmtId="0" fontId="4" fillId="0" borderId="33"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13" xfId="0" applyFont="1" applyBorder="1"/>
    <xf numFmtId="0" fontId="2" fillId="0" borderId="44" xfId="0" applyFont="1" applyBorder="1" applyAlignment="1">
      <alignment vertical="center"/>
    </xf>
    <xf numFmtId="0" fontId="2" fillId="0" borderId="45" xfId="0" applyFont="1" applyBorder="1"/>
    <xf numFmtId="0" fontId="2" fillId="0" borderId="46" xfId="0" applyFont="1" applyBorder="1" applyAlignment="1">
      <alignment vertical="center"/>
    </xf>
    <xf numFmtId="49" fontId="2" fillId="0" borderId="6" xfId="0" applyNumberFormat="1" applyFont="1" applyBorder="1" applyAlignment="1">
      <alignmen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wrapText="1"/>
    </xf>
    <xf numFmtId="49" fontId="3" fillId="2" borderId="0" xfId="0" applyNumberFormat="1" applyFont="1" applyFill="1"/>
    <xf numFmtId="2" fontId="1" fillId="0" borderId="0" xfId="0" applyNumberFormat="1" applyFont="1" applyProtection="1">
      <protection locked="0"/>
    </xf>
    <xf numFmtId="0" fontId="1" fillId="0" borderId="0" xfId="0" applyFont="1" applyProtection="1">
      <protection locked="0"/>
    </xf>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3" borderId="50" xfId="0" applyNumberFormat="1" applyFont="1" applyFill="1" applyBorder="1" applyAlignment="1">
      <alignment horizontal="center" vertical="center" wrapText="1"/>
    </xf>
    <xf numFmtId="1" fontId="2" fillId="3" borderId="51" xfId="0" applyNumberFormat="1" applyFont="1" applyFill="1" applyBorder="1" applyAlignment="1">
      <alignment horizontal="center" vertical="center" wrapText="1"/>
    </xf>
    <xf numFmtId="0" fontId="1" fillId="4" borderId="16" xfId="0" applyFont="1" applyFill="1" applyBorder="1"/>
    <xf numFmtId="0" fontId="1" fillId="4" borderId="17" xfId="0" applyFont="1" applyFill="1" applyBorder="1"/>
    <xf numFmtId="0" fontId="1" fillId="0" borderId="1" xfId="0" applyFont="1" applyBorder="1"/>
    <xf numFmtId="0" fontId="1" fillId="0" borderId="2" xfId="0" applyFont="1" applyBorder="1"/>
    <xf numFmtId="0" fontId="1" fillId="0" borderId="3" xfId="0" applyFont="1" applyBorder="1"/>
    <xf numFmtId="0" fontId="8" fillId="0" borderId="2" xfId="0" applyFont="1" applyBorder="1"/>
    <xf numFmtId="0" fontId="1" fillId="0" borderId="13" xfId="0" applyFont="1" applyBorder="1"/>
    <xf numFmtId="0" fontId="1" fillId="0" borderId="14" xfId="0" applyFont="1" applyBorder="1"/>
    <xf numFmtId="0" fontId="1" fillId="0" borderId="15" xfId="0" applyFont="1" applyBorder="1"/>
    <xf numFmtId="165" fontId="2" fillId="0" borderId="25" xfId="0" applyNumberFormat="1" applyFont="1" applyBorder="1" applyAlignment="1">
      <alignment vertical="center"/>
    </xf>
    <xf numFmtId="165" fontId="2" fillId="0" borderId="8" xfId="0" applyNumberFormat="1" applyFont="1" applyBorder="1" applyAlignment="1">
      <alignment vertical="center"/>
    </xf>
    <xf numFmtId="165" fontId="2" fillId="0" borderId="38" xfId="0" applyNumberFormat="1" applyFont="1" applyBorder="1" applyAlignment="1">
      <alignment vertical="center"/>
    </xf>
    <xf numFmtId="165" fontId="2" fillId="0" borderId="0" xfId="0" applyNumberFormat="1" applyFont="1" applyAlignment="1">
      <alignment vertical="center"/>
    </xf>
    <xf numFmtId="165" fontId="2" fillId="0" borderId="26" xfId="0" applyNumberFormat="1" applyFont="1" applyBorder="1" applyAlignment="1">
      <alignment vertical="center"/>
    </xf>
    <xf numFmtId="165" fontId="2" fillId="0" borderId="28" xfId="0" applyNumberFormat="1" applyFont="1" applyBorder="1" applyAlignment="1">
      <alignment vertical="center"/>
    </xf>
    <xf numFmtId="165" fontId="2" fillId="0" borderId="12" xfId="0" applyNumberFormat="1" applyFont="1" applyBorder="1" applyAlignment="1">
      <alignment vertical="center"/>
    </xf>
    <xf numFmtId="165" fontId="2" fillId="0" borderId="29" xfId="0" applyNumberFormat="1" applyFont="1" applyBorder="1" applyAlignment="1">
      <alignment vertical="center"/>
    </xf>
    <xf numFmtId="165" fontId="2" fillId="0" borderId="9" xfId="0" applyNumberFormat="1" applyFont="1" applyBorder="1" applyAlignment="1">
      <alignment vertical="center"/>
    </xf>
    <xf numFmtId="49" fontId="2" fillId="0" borderId="26" xfId="0" applyNumberFormat="1" applyFont="1" applyBorder="1" applyAlignment="1">
      <alignment vertical="center"/>
    </xf>
    <xf numFmtId="3" fontId="1" fillId="0" borderId="52" xfId="0" applyNumberFormat="1" applyFont="1" applyBorder="1" applyAlignment="1">
      <alignment vertical="center"/>
    </xf>
    <xf numFmtId="3" fontId="1" fillId="0" borderId="34" xfId="0" applyNumberFormat="1" applyFont="1" applyBorder="1" applyAlignment="1">
      <alignment vertical="center"/>
    </xf>
    <xf numFmtId="167" fontId="1" fillId="0" borderId="35" xfId="0" applyNumberFormat="1" applyFont="1" applyBorder="1" applyAlignment="1">
      <alignment horizontal="right" vertical="center" wrapText="1"/>
    </xf>
    <xf numFmtId="4" fontId="1" fillId="0" borderId="33" xfId="0" applyNumberFormat="1" applyFont="1" applyBorder="1" applyAlignment="1">
      <alignment horizontal="right" vertical="center" wrapText="1"/>
    </xf>
    <xf numFmtId="3" fontId="1" fillId="0" borderId="35" xfId="0" applyNumberFormat="1" applyFont="1" applyBorder="1" applyAlignment="1">
      <alignment vertical="center"/>
    </xf>
    <xf numFmtId="3" fontId="1" fillId="0" borderId="33" xfId="0" applyNumberFormat="1" applyFont="1" applyBorder="1" applyAlignment="1">
      <alignment vertical="center"/>
    </xf>
    <xf numFmtId="3"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3" fontId="1" fillId="0" borderId="46" xfId="0" applyNumberFormat="1" applyFont="1" applyBorder="1" applyAlignment="1">
      <alignment vertical="center"/>
    </xf>
    <xf numFmtId="4" fontId="1" fillId="0" borderId="28" xfId="0" applyNumberFormat="1" applyFont="1" applyBorder="1" applyAlignment="1">
      <alignment horizontal="right" vertical="center" wrapText="1"/>
    </xf>
    <xf numFmtId="4" fontId="1" fillId="0" borderId="28" xfId="0" applyNumberFormat="1" applyFont="1" applyBorder="1" applyAlignment="1">
      <alignment horizontal="right" vertical="center"/>
    </xf>
    <xf numFmtId="3" fontId="1" fillId="0" borderId="12" xfId="0" applyNumberFormat="1" applyFont="1" applyBorder="1" applyAlignment="1">
      <alignment vertical="center"/>
    </xf>
    <xf numFmtId="0" fontId="9" fillId="0" borderId="12" xfId="0" applyFont="1" applyBorder="1" applyAlignment="1">
      <alignment horizontal="right" vertical="center"/>
    </xf>
    <xf numFmtId="0" fontId="9" fillId="0" borderId="9" xfId="0" applyFont="1" applyBorder="1" applyAlignment="1">
      <alignment horizontal="left" vertical="center"/>
    </xf>
    <xf numFmtId="3" fontId="1" fillId="0" borderId="28"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5" xfId="0" applyNumberFormat="1" applyFont="1" applyBorder="1" applyAlignment="1">
      <alignment horizontal="right" vertical="center" wrapText="1"/>
    </xf>
    <xf numFmtId="4" fontId="1" fillId="0" borderId="17" xfId="0" applyNumberFormat="1" applyFont="1" applyBorder="1" applyAlignment="1">
      <alignment horizontal="right" vertical="center" wrapText="1"/>
    </xf>
    <xf numFmtId="3" fontId="1" fillId="0" borderId="14" xfId="0" applyNumberFormat="1" applyFont="1" applyBorder="1" applyAlignment="1">
      <alignment vertical="center" wrapText="1"/>
    </xf>
    <xf numFmtId="3" fontId="2" fillId="0" borderId="29" xfId="0" applyNumberFormat="1" applyFont="1" applyBorder="1" applyAlignment="1">
      <alignment horizontal="right" vertical="center" wrapText="1"/>
    </xf>
    <xf numFmtId="4" fontId="2" fillId="0" borderId="28"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Alignment="1">
      <alignment vertical="center"/>
    </xf>
    <xf numFmtId="0" fontId="1" fillId="4" borderId="0" xfId="0" applyFont="1" applyFill="1" applyAlignment="1">
      <alignment horizontal="left" vertical="center"/>
    </xf>
    <xf numFmtId="49" fontId="1" fillId="3" borderId="47" xfId="0" applyNumberFormat="1" applyFont="1" applyFill="1" applyBorder="1" applyAlignment="1">
      <alignment horizontal="center" vertical="center" wrapText="1"/>
    </xf>
    <xf numFmtId="1" fontId="1" fillId="3" borderId="48" xfId="0" applyNumberFormat="1" applyFont="1" applyFill="1" applyBorder="1" applyAlignment="1">
      <alignment horizontal="center" vertical="center" wrapText="1"/>
    </xf>
    <xf numFmtId="0" fontId="13" fillId="0" borderId="0" xfId="0" applyFont="1" applyAlignment="1">
      <alignment vertical="center"/>
    </xf>
    <xf numFmtId="167" fontId="14" fillId="0" borderId="0" xfId="0" applyNumberFormat="1" applyFont="1" applyAlignment="1">
      <alignment horizontal="center" vertical="center"/>
    </xf>
    <xf numFmtId="4" fontId="14" fillId="0" borderId="0" xfId="0" applyNumberFormat="1" applyFont="1" applyAlignment="1">
      <alignment horizontal="right" vertical="center"/>
    </xf>
    <xf numFmtId="167" fontId="1" fillId="0" borderId="0" xfId="0" applyNumberFormat="1" applyFont="1" applyAlignment="1">
      <alignment horizontal="center" vertical="center"/>
    </xf>
    <xf numFmtId="166" fontId="1" fillId="0" borderId="0" xfId="0" applyNumberFormat="1" applyFont="1" applyAlignment="1">
      <alignment horizontal="right" vertical="center"/>
    </xf>
    <xf numFmtId="4" fontId="1" fillId="0" borderId="0" xfId="0" applyNumberFormat="1" applyFont="1" applyAlignment="1">
      <alignment horizontal="right" vertical="center"/>
    </xf>
    <xf numFmtId="167" fontId="1" fillId="0" borderId="0" xfId="0" applyNumberFormat="1" applyFont="1" applyAlignment="1">
      <alignment horizontal="right" vertical="center"/>
    </xf>
    <xf numFmtId="167" fontId="13" fillId="0" borderId="0" xfId="0" applyNumberFormat="1" applyFont="1" applyAlignment="1">
      <alignment horizontal="center" vertical="center"/>
    </xf>
    <xf numFmtId="4" fontId="13" fillId="0" borderId="0" xfId="0" applyNumberFormat="1" applyFont="1" applyAlignment="1">
      <alignment horizontal="right" vertical="center"/>
    </xf>
    <xf numFmtId="4" fontId="15" fillId="0" borderId="0" xfId="0" applyNumberFormat="1" applyFont="1" applyAlignment="1">
      <alignment horizontal="right" vertical="center"/>
    </xf>
    <xf numFmtId="1" fontId="1" fillId="3" borderId="48" xfId="0" applyNumberFormat="1" applyFont="1" applyFill="1" applyBorder="1" applyAlignment="1">
      <alignment horizontal="center" vertical="center"/>
    </xf>
    <xf numFmtId="0" fontId="1" fillId="0" borderId="0" xfId="0" applyFont="1" applyAlignment="1">
      <alignment horizontal="left" vertical="center" wrapText="1"/>
    </xf>
    <xf numFmtId="0" fontId="2" fillId="0" borderId="0" xfId="0" applyFont="1" applyProtection="1">
      <protection locked="0"/>
    </xf>
    <xf numFmtId="2" fontId="2" fillId="0" borderId="0" xfId="0" applyNumberFormat="1" applyFont="1" applyProtection="1">
      <protection locked="0"/>
    </xf>
    <xf numFmtId="0" fontId="14" fillId="0" borderId="0" xfId="0" applyFont="1" applyAlignment="1">
      <alignment horizontal="left" vertical="top" wrapText="1"/>
    </xf>
    <xf numFmtId="49" fontId="1" fillId="2" borderId="17" xfId="0" applyNumberFormat="1" applyFont="1" applyFill="1" applyBorder="1" applyAlignment="1">
      <alignment horizontal="left" vertical="top" wrapText="1"/>
    </xf>
    <xf numFmtId="0" fontId="13" fillId="0" borderId="0" xfId="0" applyFont="1" applyAlignment="1">
      <alignment horizontal="left" vertical="top" wrapText="1"/>
    </xf>
    <xf numFmtId="0" fontId="1" fillId="5" borderId="0" xfId="0" applyFont="1" applyFill="1" applyAlignment="1">
      <alignment horizontal="left" vertical="top" wrapText="1"/>
    </xf>
    <xf numFmtId="0" fontId="15" fillId="0" borderId="0" xfId="0" applyFont="1" applyAlignment="1">
      <alignment horizontal="left" vertical="top" wrapText="1"/>
    </xf>
    <xf numFmtId="0" fontId="1" fillId="0" borderId="0" xfId="0" applyFont="1" applyAlignment="1" applyProtection="1">
      <alignment horizontal="left" vertical="top" wrapText="1"/>
      <protection locked="0"/>
    </xf>
    <xf numFmtId="167" fontId="17" fillId="0" borderId="0" xfId="0" applyNumberFormat="1" applyFont="1" applyAlignment="1">
      <alignment horizontal="center" vertical="center"/>
    </xf>
    <xf numFmtId="0" fontId="17" fillId="0" borderId="0" xfId="0" applyFont="1" applyAlignment="1">
      <alignment vertical="center"/>
    </xf>
    <xf numFmtId="4" fontId="17" fillId="0" borderId="0" xfId="0" applyNumberFormat="1" applyFont="1" applyAlignment="1">
      <alignment horizontal="right" vertical="center"/>
    </xf>
    <xf numFmtId="0" fontId="2" fillId="0" borderId="0" xfId="0" applyFont="1"/>
    <xf numFmtId="0" fontId="18" fillId="0" borderId="0" xfId="0" applyFont="1"/>
    <xf numFmtId="4" fontId="18" fillId="0" borderId="0" xfId="0" applyNumberFormat="1" applyFont="1"/>
    <xf numFmtId="0" fontId="13" fillId="0" borderId="0" xfId="0" applyFont="1" applyAlignment="1">
      <alignment horizontal="left" vertical="center"/>
    </xf>
    <xf numFmtId="0" fontId="1"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center"/>
      <protection locked="0"/>
    </xf>
    <xf numFmtId="0" fontId="13" fillId="0" borderId="0" xfId="0" applyFont="1" applyAlignment="1">
      <alignment horizontal="right" vertical="center"/>
    </xf>
    <xf numFmtId="0" fontId="14" fillId="0" borderId="0" xfId="0" applyFont="1" applyAlignment="1">
      <alignment horizontal="right" vertical="center"/>
    </xf>
    <xf numFmtId="0" fontId="4" fillId="0" borderId="0" xfId="0" applyFont="1" applyAlignment="1">
      <alignment horizontal="right" vertical="center"/>
    </xf>
    <xf numFmtId="0" fontId="11" fillId="0" borderId="0" xfId="0" applyFont="1" applyAlignment="1">
      <alignment horizontal="right" vertical="center"/>
    </xf>
    <xf numFmtId="0" fontId="14" fillId="0" borderId="0" xfId="0" applyFont="1" applyAlignment="1">
      <alignment horizontal="center" vertical="center"/>
    </xf>
    <xf numFmtId="49" fontId="1" fillId="3" borderId="54" xfId="0" applyNumberFormat="1" applyFont="1" applyFill="1" applyBorder="1" applyAlignment="1">
      <alignment horizontal="center" vertical="center" wrapText="1"/>
    </xf>
    <xf numFmtId="1" fontId="1" fillId="3" borderId="55" xfId="0" applyNumberFormat="1" applyFont="1" applyFill="1" applyBorder="1" applyAlignment="1">
      <alignment horizontal="center" vertical="center"/>
    </xf>
    <xf numFmtId="49" fontId="1" fillId="3" borderId="49" xfId="0" applyNumberFormat="1" applyFont="1" applyFill="1" applyBorder="1" applyAlignment="1">
      <alignment horizontal="center" vertical="center" wrapText="1"/>
    </xf>
    <xf numFmtId="1" fontId="1" fillId="3" borderId="32" xfId="0" applyNumberFormat="1" applyFont="1" applyFill="1" applyBorder="1" applyAlignment="1">
      <alignment horizontal="center" vertical="center"/>
    </xf>
    <xf numFmtId="49" fontId="10" fillId="2" borderId="17"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49" fontId="10" fillId="2" borderId="17" xfId="0" applyNumberFormat="1" applyFont="1" applyFill="1" applyBorder="1" applyAlignment="1">
      <alignment horizontal="center" vertical="center"/>
    </xf>
    <xf numFmtId="0" fontId="15" fillId="0" borderId="0" xfId="0" applyFont="1" applyAlignment="1">
      <alignment horizontal="center" vertical="center"/>
    </xf>
    <xf numFmtId="0" fontId="1" fillId="0" borderId="0" xfId="0" applyFont="1" applyAlignment="1" applyProtection="1">
      <alignment horizontal="center" vertical="center"/>
      <protection locked="0"/>
    </xf>
    <xf numFmtId="0" fontId="13" fillId="0" borderId="0" xfId="0" applyFont="1" applyAlignment="1">
      <alignment horizontal="center" vertical="center"/>
    </xf>
    <xf numFmtId="49" fontId="1" fillId="2" borderId="0" xfId="0" applyNumberFormat="1" applyFont="1" applyFill="1" applyAlignment="1">
      <alignment horizontal="left" vertical="center" wrapText="1"/>
    </xf>
    <xf numFmtId="49" fontId="1" fillId="4" borderId="0" xfId="0" applyNumberFormat="1" applyFont="1" applyFill="1" applyAlignment="1">
      <alignment horizontal="left" vertical="center" wrapText="1"/>
    </xf>
    <xf numFmtId="49" fontId="10" fillId="2" borderId="17" xfId="0" applyNumberFormat="1" applyFont="1" applyFill="1" applyBorder="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49" fontId="1" fillId="0" borderId="0" xfId="0" applyNumberFormat="1" applyFont="1" applyAlignment="1">
      <alignment horizontal="left" vertical="center" wrapText="1"/>
    </xf>
    <xf numFmtId="0" fontId="15"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15" fillId="0" borderId="0" xfId="0" applyFont="1" applyAlignment="1">
      <alignment horizontal="right" vertical="center"/>
    </xf>
    <xf numFmtId="0" fontId="1" fillId="0" borderId="0" xfId="0" applyFont="1" applyAlignment="1">
      <alignment horizontal="right" vertical="center"/>
    </xf>
    <xf numFmtId="0" fontId="1" fillId="0" borderId="4"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49" fontId="7"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1" fontId="1" fillId="3" borderId="52"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wrapText="1"/>
    </xf>
    <xf numFmtId="165" fontId="2" fillId="0" borderId="25" xfId="0" applyNumberFormat="1" applyFont="1" applyBorder="1" applyAlignment="1">
      <alignment horizontal="left" vertical="center" wrapText="1"/>
    </xf>
    <xf numFmtId="165" fontId="2" fillId="0" borderId="8" xfId="0" applyNumberFormat="1" applyFont="1" applyBorder="1" applyAlignment="1">
      <alignment horizontal="left" vertical="center" wrapText="1"/>
    </xf>
    <xf numFmtId="165" fontId="2" fillId="0" borderId="5" xfId="0" applyNumberFormat="1" applyFont="1" applyBorder="1" applyAlignment="1">
      <alignment horizontal="left" vertical="center" wrapText="1"/>
    </xf>
    <xf numFmtId="165" fontId="2" fillId="0" borderId="38"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7" xfId="0" applyNumberFormat="1" applyFont="1" applyBorder="1" applyAlignment="1">
      <alignment horizontal="left" vertical="center" wrapText="1"/>
    </xf>
    <xf numFmtId="165" fontId="6" fillId="0" borderId="29" xfId="0" applyNumberFormat="1" applyFont="1" applyBorder="1" applyAlignment="1">
      <alignment horizontal="left" vertical="center" wrapText="1"/>
    </xf>
    <xf numFmtId="165" fontId="6" fillId="0" borderId="10" xfId="0" applyNumberFormat="1" applyFont="1" applyBorder="1" applyAlignment="1">
      <alignment horizontal="left" vertical="center" wrapText="1"/>
    </xf>
    <xf numFmtId="165" fontId="6" fillId="0" borderId="11" xfId="0" applyNumberFormat="1" applyFont="1" applyBorder="1" applyAlignment="1">
      <alignment horizontal="left" vertical="center" wrapText="1"/>
    </xf>
    <xf numFmtId="165" fontId="2" fillId="0" borderId="29" xfId="0" applyNumberFormat="1" applyFont="1" applyBorder="1" applyAlignment="1">
      <alignment horizontal="left" vertical="center" wrapText="1"/>
    </xf>
    <xf numFmtId="165" fontId="2" fillId="0" borderId="10" xfId="0" applyNumberFormat="1" applyFont="1" applyBorder="1" applyAlignment="1">
      <alignment horizontal="left" vertical="center" wrapText="1"/>
    </xf>
    <xf numFmtId="165" fontId="2" fillId="0" borderId="11" xfId="0" applyNumberFormat="1" applyFont="1" applyBorder="1" applyAlignment="1">
      <alignment horizontal="left" vertical="center" wrapText="1"/>
    </xf>
    <xf numFmtId="0" fontId="1" fillId="0" borderId="0" xfId="0" applyFont="1" applyAlignment="1" applyProtection="1">
      <alignment horizontal="left" wrapText="1"/>
      <protection locked="0"/>
    </xf>
    <xf numFmtId="0" fontId="1" fillId="4" borderId="0" xfId="0" applyFont="1" applyFill="1" applyAlignment="1">
      <alignment horizontal="left" vertical="center"/>
    </xf>
    <xf numFmtId="0" fontId="1" fillId="0" borderId="0" xfId="0" applyFont="1" applyAlignment="1">
      <alignment horizontal="left" vertical="center"/>
    </xf>
    <xf numFmtId="49" fontId="1" fillId="4" borderId="0" xfId="0" applyNumberFormat="1" applyFont="1" applyFill="1" applyAlignment="1">
      <alignment horizontal="left" vertical="center"/>
    </xf>
    <xf numFmtId="0" fontId="1" fillId="6" borderId="0" xfId="0" applyFont="1" applyFill="1" applyAlignment="1">
      <alignment horizontal="left" vertical="center" wrapText="1"/>
    </xf>
  </cellXfs>
  <cellStyles count="11">
    <cellStyle name="Hypertextový odkaz 2" xfId="4" xr:uid="{57810245-6986-45C2-82FC-15BC2A6CA051}"/>
    <cellStyle name="Hypertextový odkaz 3" xfId="10" xr:uid="{999D3B19-E6BC-431C-B121-E64E8DB8B4FB}"/>
    <cellStyle name="Měna 2" xfId="5" xr:uid="{95AB4765-6A4F-41A8-9D20-701B842C82BA}"/>
    <cellStyle name="Měna 3" xfId="9" xr:uid="{819F5A9D-08AC-4AB4-BE08-5F90E722138D}"/>
    <cellStyle name="Normal 2" xfId="7" xr:uid="{8B483700-A62F-4D97-957E-9ABB6906A4B4}"/>
    <cellStyle name="Normální" xfId="0" builtinId="0"/>
    <cellStyle name="Normální 14" xfId="1" xr:uid="{00000000-0005-0000-0000-000001000000}"/>
    <cellStyle name="Normální 16" xfId="2" xr:uid="{00000000-0005-0000-0000-000002000000}"/>
    <cellStyle name="Normální 2" xfId="6" xr:uid="{EDF9C8C9-B6AA-4688-ADD2-D13504AA1C64}"/>
    <cellStyle name="Normální 3" xfId="8" xr:uid="{35726F7E-0F48-439E-A445-596A6C086A96}"/>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60"/>
  <sheetViews>
    <sheetView showGridLines="0" topLeftCell="A2" zoomScaleNormal="100" workbookViewId="0">
      <selection activeCell="T30" sqref="T30"/>
    </sheetView>
  </sheetViews>
  <sheetFormatPr defaultColWidth="9.140625" defaultRowHeight="12.75" x14ac:dyDescent="0.2"/>
  <cols>
    <col min="1" max="1" width="2.42578125" style="80" customWidth="1"/>
    <col min="2" max="2" width="3.140625" style="80" customWidth="1"/>
    <col min="3" max="3" width="7.42578125" style="80" customWidth="1"/>
    <col min="4" max="4" width="6.85546875" style="80" customWidth="1"/>
    <col min="5" max="5" width="13.5703125" style="80" customWidth="1"/>
    <col min="6" max="6" width="0.5703125" style="80" customWidth="1"/>
    <col min="7" max="7" width="2.5703125" style="80" customWidth="1"/>
    <col min="8" max="8" width="2.7109375" style="80" customWidth="1"/>
    <col min="9" max="9" width="9.7109375" style="80" customWidth="1"/>
    <col min="10" max="10" width="13.5703125" style="80" customWidth="1"/>
    <col min="11" max="11" width="0.7109375" style="80" customWidth="1"/>
    <col min="12" max="12" width="2.42578125" style="80" customWidth="1"/>
    <col min="13" max="13" width="2.85546875" style="80" customWidth="1"/>
    <col min="14" max="14" width="2" style="80" customWidth="1"/>
    <col min="15" max="15" width="12.7109375" style="80" customWidth="1"/>
    <col min="16" max="16" width="2.85546875" style="80" customWidth="1"/>
    <col min="17" max="17" width="2" style="80" customWidth="1"/>
    <col min="18" max="18" width="13.5703125" style="80" customWidth="1"/>
    <col min="19" max="19" width="0.5703125" style="80" customWidth="1"/>
    <col min="20" max="16384" width="9.140625" style="80"/>
  </cols>
  <sheetData>
    <row r="1" spans="1:19" ht="12.75" hidden="1" customHeight="1" x14ac:dyDescent="0.2">
      <c r="A1" s="88"/>
      <c r="B1" s="89"/>
      <c r="C1" s="89"/>
      <c r="D1" s="89"/>
      <c r="E1" s="89"/>
      <c r="F1" s="89"/>
      <c r="G1" s="89"/>
      <c r="H1" s="89"/>
      <c r="I1" s="89"/>
      <c r="J1" s="89"/>
      <c r="K1" s="89"/>
      <c r="L1" s="89"/>
      <c r="M1" s="89"/>
      <c r="N1" s="89"/>
      <c r="O1" s="89"/>
      <c r="P1" s="89"/>
      <c r="Q1" s="89"/>
      <c r="R1" s="89"/>
      <c r="S1" s="90"/>
    </row>
    <row r="2" spans="1:19" ht="23.25" customHeight="1" x14ac:dyDescent="0.35">
      <c r="A2" s="88"/>
      <c r="B2" s="89"/>
      <c r="C2" s="89"/>
      <c r="D2" s="89"/>
      <c r="E2" s="89"/>
      <c r="F2" s="89"/>
      <c r="G2" s="91" t="s">
        <v>78</v>
      </c>
      <c r="H2" s="89"/>
      <c r="I2" s="89"/>
      <c r="J2" s="89"/>
      <c r="K2" s="89"/>
      <c r="L2" s="89"/>
      <c r="M2" s="89"/>
      <c r="N2" s="89"/>
      <c r="O2" s="89"/>
      <c r="P2" s="89"/>
      <c r="Q2" s="89"/>
      <c r="R2" s="89"/>
      <c r="S2" s="90"/>
    </row>
    <row r="3" spans="1:19" ht="12" hidden="1" customHeight="1" x14ac:dyDescent="0.2">
      <c r="A3" s="92"/>
      <c r="B3" s="93"/>
      <c r="C3" s="93"/>
      <c r="D3" s="93"/>
      <c r="E3" s="93"/>
      <c r="F3" s="93"/>
      <c r="G3" s="93"/>
      <c r="H3" s="93"/>
      <c r="I3" s="93"/>
      <c r="J3" s="93"/>
      <c r="K3" s="93"/>
      <c r="L3" s="93"/>
      <c r="M3" s="93"/>
      <c r="N3" s="93"/>
      <c r="O3" s="93"/>
      <c r="P3" s="93"/>
      <c r="Q3" s="93"/>
      <c r="R3" s="93"/>
      <c r="S3" s="94"/>
    </row>
    <row r="4" spans="1:19" ht="8.25" customHeight="1" x14ac:dyDescent="0.2">
      <c r="A4" s="2"/>
      <c r="B4" s="3"/>
      <c r="C4" s="3"/>
      <c r="D4" s="3"/>
      <c r="E4" s="3"/>
      <c r="F4" s="3"/>
      <c r="G4" s="3"/>
      <c r="H4" s="3"/>
      <c r="I4" s="3"/>
      <c r="J4" s="3"/>
      <c r="K4" s="3"/>
      <c r="L4" s="3"/>
      <c r="M4" s="3"/>
      <c r="N4" s="3"/>
      <c r="O4" s="3"/>
      <c r="P4" s="3"/>
      <c r="Q4" s="3"/>
      <c r="R4" s="3"/>
      <c r="S4" s="4"/>
    </row>
    <row r="5" spans="1:19" ht="24" customHeight="1" x14ac:dyDescent="0.2">
      <c r="A5" s="5"/>
      <c r="B5" s="1" t="s">
        <v>0</v>
      </c>
      <c r="C5" s="1"/>
      <c r="D5" s="1"/>
      <c r="E5" s="200" t="s">
        <v>128</v>
      </c>
      <c r="F5" s="201"/>
      <c r="G5" s="201"/>
      <c r="H5" s="201"/>
      <c r="I5" s="201"/>
      <c r="J5" s="202"/>
      <c r="K5" s="1"/>
      <c r="L5" s="1"/>
      <c r="M5" s="1"/>
      <c r="N5" s="1"/>
      <c r="O5" s="1" t="s">
        <v>1</v>
      </c>
      <c r="P5" s="95" t="s">
        <v>2</v>
      </c>
      <c r="Q5" s="96"/>
      <c r="R5" s="6"/>
      <c r="S5" s="7"/>
    </row>
    <row r="6" spans="1:19" ht="17.25" hidden="1" customHeight="1" x14ac:dyDescent="0.2">
      <c r="A6" s="5"/>
      <c r="B6" s="1" t="s">
        <v>3</v>
      </c>
      <c r="C6" s="1"/>
      <c r="D6" s="1"/>
      <c r="E6" s="97" t="s">
        <v>4</v>
      </c>
      <c r="F6" s="1"/>
      <c r="G6" s="1"/>
      <c r="H6" s="1"/>
      <c r="I6" s="1"/>
      <c r="J6" s="8"/>
      <c r="K6" s="1"/>
      <c r="L6" s="1"/>
      <c r="M6" s="1"/>
      <c r="N6" s="1"/>
      <c r="O6" s="1"/>
      <c r="P6" s="97"/>
      <c r="Q6" s="98"/>
      <c r="R6" s="8"/>
      <c r="S6" s="7"/>
    </row>
    <row r="7" spans="1:19" ht="24" customHeight="1" x14ac:dyDescent="0.2">
      <c r="A7" s="5"/>
      <c r="B7" s="1" t="s">
        <v>5</v>
      </c>
      <c r="C7" s="1"/>
      <c r="D7" s="1"/>
      <c r="E7" s="203" t="s">
        <v>124</v>
      </c>
      <c r="F7" s="204"/>
      <c r="G7" s="204"/>
      <c r="H7" s="204"/>
      <c r="I7" s="204"/>
      <c r="J7" s="205"/>
      <c r="K7" s="1"/>
      <c r="L7" s="1"/>
      <c r="M7" s="1"/>
      <c r="N7" s="1"/>
      <c r="O7" s="1" t="s">
        <v>6</v>
      </c>
      <c r="P7" s="97" t="s">
        <v>7</v>
      </c>
      <c r="Q7" s="98"/>
      <c r="R7" s="8"/>
      <c r="S7" s="7"/>
    </row>
    <row r="8" spans="1:19" ht="17.25" hidden="1" customHeight="1" x14ac:dyDescent="0.2">
      <c r="A8" s="5"/>
      <c r="B8" s="1" t="s">
        <v>8</v>
      </c>
      <c r="C8" s="1"/>
      <c r="D8" s="1"/>
      <c r="E8" s="97" t="s">
        <v>2</v>
      </c>
      <c r="F8" s="1"/>
      <c r="G8" s="1"/>
      <c r="H8" s="1"/>
      <c r="I8" s="1"/>
      <c r="J8" s="8"/>
      <c r="K8" s="1"/>
      <c r="L8" s="1"/>
      <c r="M8" s="1"/>
      <c r="N8" s="1"/>
      <c r="O8" s="1"/>
      <c r="P8" s="97"/>
      <c r="Q8" s="98"/>
      <c r="R8" s="8"/>
      <c r="S8" s="7"/>
    </row>
    <row r="9" spans="1:19" ht="24" customHeight="1" x14ac:dyDescent="0.2">
      <c r="A9" s="5"/>
      <c r="B9" s="1" t="s">
        <v>9</v>
      </c>
      <c r="C9" s="1"/>
      <c r="D9" s="1"/>
      <c r="E9" s="206" t="s">
        <v>79</v>
      </c>
      <c r="F9" s="207"/>
      <c r="G9" s="207"/>
      <c r="H9" s="207"/>
      <c r="I9" s="207"/>
      <c r="J9" s="208"/>
      <c r="K9" s="1"/>
      <c r="L9" s="1"/>
      <c r="M9" s="1"/>
      <c r="N9" s="1"/>
      <c r="O9" s="1" t="s">
        <v>10</v>
      </c>
      <c r="P9" s="209" t="s">
        <v>7</v>
      </c>
      <c r="Q9" s="210"/>
      <c r="R9" s="211"/>
      <c r="S9" s="7"/>
    </row>
    <row r="10" spans="1:19" ht="17.25" hidden="1" customHeight="1" x14ac:dyDescent="0.2">
      <c r="A10" s="5"/>
      <c r="B10" s="1" t="s">
        <v>11</v>
      </c>
      <c r="C10" s="1"/>
      <c r="D10" s="1"/>
      <c r="E10" s="1" t="s">
        <v>2</v>
      </c>
      <c r="F10" s="1"/>
      <c r="G10" s="1"/>
      <c r="H10" s="1"/>
      <c r="I10" s="1"/>
      <c r="J10" s="1"/>
      <c r="K10" s="1"/>
      <c r="L10" s="1"/>
      <c r="M10" s="1"/>
      <c r="N10" s="1"/>
      <c r="O10" s="1"/>
      <c r="P10" s="98"/>
      <c r="Q10" s="98"/>
      <c r="R10" s="1"/>
      <c r="S10" s="7"/>
    </row>
    <row r="11" spans="1:19" ht="17.25" hidden="1" customHeight="1" x14ac:dyDescent="0.2">
      <c r="A11" s="5"/>
      <c r="B11" s="1" t="s">
        <v>12</v>
      </c>
      <c r="C11" s="1"/>
      <c r="D11" s="1"/>
      <c r="E11" s="1" t="s">
        <v>2</v>
      </c>
      <c r="F11" s="1"/>
      <c r="G11" s="1"/>
      <c r="H11" s="1"/>
      <c r="I11" s="1"/>
      <c r="J11" s="1"/>
      <c r="K11" s="1"/>
      <c r="L11" s="1"/>
      <c r="M11" s="1"/>
      <c r="N11" s="1"/>
      <c r="O11" s="1"/>
      <c r="P11" s="98"/>
      <c r="Q11" s="98"/>
      <c r="R11" s="1"/>
      <c r="S11" s="7"/>
    </row>
    <row r="12" spans="1:19" ht="17.25" hidden="1" customHeight="1" x14ac:dyDescent="0.2">
      <c r="A12" s="5"/>
      <c r="B12" s="1" t="s">
        <v>13</v>
      </c>
      <c r="C12" s="1"/>
      <c r="D12" s="1"/>
      <c r="E12" s="1" t="s">
        <v>2</v>
      </c>
      <c r="F12" s="1"/>
      <c r="G12" s="1"/>
      <c r="H12" s="1"/>
      <c r="I12" s="1"/>
      <c r="J12" s="1"/>
      <c r="K12" s="1"/>
      <c r="L12" s="1"/>
      <c r="M12" s="1"/>
      <c r="N12" s="1"/>
      <c r="O12" s="1"/>
      <c r="P12" s="98"/>
      <c r="Q12" s="98"/>
      <c r="R12" s="1"/>
      <c r="S12" s="7"/>
    </row>
    <row r="13" spans="1:19" ht="17.25" hidden="1" customHeight="1" x14ac:dyDescent="0.2">
      <c r="A13" s="5"/>
      <c r="B13" s="1"/>
      <c r="C13" s="1"/>
      <c r="D13" s="1"/>
      <c r="E13" s="1" t="s">
        <v>2</v>
      </c>
      <c r="F13" s="1"/>
      <c r="G13" s="1"/>
      <c r="H13" s="1"/>
      <c r="I13" s="1"/>
      <c r="J13" s="1"/>
      <c r="K13" s="1"/>
      <c r="L13" s="1"/>
      <c r="M13" s="1"/>
      <c r="N13" s="1"/>
      <c r="O13" s="1"/>
      <c r="P13" s="98"/>
      <c r="Q13" s="98"/>
      <c r="R13" s="1"/>
      <c r="S13" s="7"/>
    </row>
    <row r="14" spans="1:19" ht="17.25" hidden="1" customHeight="1" x14ac:dyDescent="0.2">
      <c r="A14" s="5"/>
      <c r="B14" s="1"/>
      <c r="C14" s="1"/>
      <c r="D14" s="1"/>
      <c r="E14" s="1" t="s">
        <v>2</v>
      </c>
      <c r="F14" s="1"/>
      <c r="G14" s="1"/>
      <c r="H14" s="1"/>
      <c r="I14" s="1"/>
      <c r="J14" s="1"/>
      <c r="K14" s="1"/>
      <c r="L14" s="1"/>
      <c r="M14" s="1"/>
      <c r="N14" s="1"/>
      <c r="O14" s="1"/>
      <c r="P14" s="98"/>
      <c r="Q14" s="98"/>
      <c r="R14" s="1"/>
      <c r="S14" s="7"/>
    </row>
    <row r="15" spans="1:19" ht="17.25" hidden="1" customHeight="1" x14ac:dyDescent="0.2">
      <c r="A15" s="5"/>
      <c r="B15" s="1"/>
      <c r="C15" s="1"/>
      <c r="D15" s="1"/>
      <c r="E15" s="1" t="s">
        <v>2</v>
      </c>
      <c r="F15" s="1"/>
      <c r="G15" s="1"/>
      <c r="H15" s="1"/>
      <c r="I15" s="1"/>
      <c r="J15" s="1"/>
      <c r="K15" s="1"/>
      <c r="L15" s="1"/>
      <c r="M15" s="1"/>
      <c r="N15" s="1"/>
      <c r="O15" s="1"/>
      <c r="P15" s="98"/>
      <c r="Q15" s="98"/>
      <c r="R15" s="1"/>
      <c r="S15" s="7"/>
    </row>
    <row r="16" spans="1:19" ht="17.25" hidden="1" customHeight="1" x14ac:dyDescent="0.2">
      <c r="A16" s="5"/>
      <c r="B16" s="1"/>
      <c r="C16" s="1"/>
      <c r="D16" s="1"/>
      <c r="E16" s="1" t="s">
        <v>2</v>
      </c>
      <c r="F16" s="1"/>
      <c r="G16" s="1"/>
      <c r="H16" s="1"/>
      <c r="I16" s="1"/>
      <c r="J16" s="1"/>
      <c r="K16" s="1"/>
      <c r="L16" s="1"/>
      <c r="M16" s="1"/>
      <c r="N16" s="1"/>
      <c r="O16" s="1"/>
      <c r="P16" s="98"/>
      <c r="Q16" s="98"/>
      <c r="R16" s="1"/>
      <c r="S16" s="7"/>
    </row>
    <row r="17" spans="1:19" ht="17.25" hidden="1" customHeight="1" x14ac:dyDescent="0.2">
      <c r="A17" s="5"/>
      <c r="B17" s="1"/>
      <c r="C17" s="1"/>
      <c r="D17" s="1"/>
      <c r="E17" s="1" t="s">
        <v>2</v>
      </c>
      <c r="F17" s="1"/>
      <c r="G17" s="1"/>
      <c r="H17" s="1"/>
      <c r="I17" s="1"/>
      <c r="J17" s="1"/>
      <c r="K17" s="1"/>
      <c r="L17" s="1"/>
      <c r="M17" s="1"/>
      <c r="N17" s="1"/>
      <c r="O17" s="1"/>
      <c r="P17" s="98"/>
      <c r="Q17" s="98"/>
      <c r="R17" s="1"/>
      <c r="S17" s="7"/>
    </row>
    <row r="18" spans="1:19" ht="17.25" hidden="1" customHeight="1" x14ac:dyDescent="0.2">
      <c r="A18" s="5"/>
      <c r="B18" s="1"/>
      <c r="C18" s="1"/>
      <c r="D18" s="1"/>
      <c r="E18" s="1" t="s">
        <v>2</v>
      </c>
      <c r="F18" s="1"/>
      <c r="G18" s="1"/>
      <c r="H18" s="1"/>
      <c r="I18" s="1"/>
      <c r="J18" s="1"/>
      <c r="K18" s="1"/>
      <c r="L18" s="1"/>
      <c r="M18" s="1"/>
      <c r="N18" s="1"/>
      <c r="O18" s="1"/>
      <c r="P18" s="98"/>
      <c r="Q18" s="98"/>
      <c r="R18" s="1"/>
      <c r="S18" s="7"/>
    </row>
    <row r="19" spans="1:19" ht="17.25" hidden="1" customHeight="1" x14ac:dyDescent="0.2">
      <c r="A19" s="5"/>
      <c r="B19" s="1"/>
      <c r="C19" s="1"/>
      <c r="D19" s="1"/>
      <c r="E19" s="1" t="s">
        <v>2</v>
      </c>
      <c r="F19" s="1"/>
      <c r="G19" s="1"/>
      <c r="H19" s="1"/>
      <c r="I19" s="1"/>
      <c r="J19" s="1"/>
      <c r="K19" s="1"/>
      <c r="L19" s="1"/>
      <c r="M19" s="1"/>
      <c r="N19" s="1"/>
      <c r="O19" s="1"/>
      <c r="P19" s="98"/>
      <c r="Q19" s="98"/>
      <c r="R19" s="1"/>
      <c r="S19" s="7"/>
    </row>
    <row r="20" spans="1:19" ht="17.25" hidden="1" customHeight="1" x14ac:dyDescent="0.2">
      <c r="A20" s="5"/>
      <c r="B20" s="1"/>
      <c r="C20" s="1"/>
      <c r="D20" s="1"/>
      <c r="E20" s="1" t="s">
        <v>2</v>
      </c>
      <c r="F20" s="1"/>
      <c r="G20" s="1"/>
      <c r="H20" s="1"/>
      <c r="I20" s="1"/>
      <c r="J20" s="1"/>
      <c r="K20" s="1"/>
      <c r="L20" s="1"/>
      <c r="M20" s="1"/>
      <c r="N20" s="1"/>
      <c r="O20" s="1"/>
      <c r="P20" s="98"/>
      <c r="Q20" s="98"/>
      <c r="R20" s="1"/>
      <c r="S20" s="7"/>
    </row>
    <row r="21" spans="1:19" ht="17.25" hidden="1" customHeight="1" x14ac:dyDescent="0.2">
      <c r="A21" s="5"/>
      <c r="B21" s="1"/>
      <c r="C21" s="1"/>
      <c r="D21" s="1"/>
      <c r="E21" s="1" t="s">
        <v>2</v>
      </c>
      <c r="F21" s="1"/>
      <c r="G21" s="1"/>
      <c r="H21" s="1"/>
      <c r="I21" s="1"/>
      <c r="J21" s="1"/>
      <c r="K21" s="1"/>
      <c r="L21" s="1"/>
      <c r="M21" s="1"/>
      <c r="N21" s="1"/>
      <c r="O21" s="1"/>
      <c r="P21" s="98"/>
      <c r="Q21" s="98"/>
      <c r="R21" s="1"/>
      <c r="S21" s="7"/>
    </row>
    <row r="22" spans="1:19" ht="17.25" hidden="1" customHeight="1" x14ac:dyDescent="0.2">
      <c r="A22" s="5"/>
      <c r="B22" s="1"/>
      <c r="C22" s="1"/>
      <c r="D22" s="1"/>
      <c r="E22" s="1" t="s">
        <v>2</v>
      </c>
      <c r="F22" s="1"/>
      <c r="G22" s="1"/>
      <c r="H22" s="1"/>
      <c r="I22" s="1"/>
      <c r="J22" s="1"/>
      <c r="K22" s="1"/>
      <c r="L22" s="1"/>
      <c r="M22" s="1"/>
      <c r="N22" s="1"/>
      <c r="O22" s="1"/>
      <c r="P22" s="98"/>
      <c r="Q22" s="98"/>
      <c r="R22" s="1"/>
      <c r="S22" s="7"/>
    </row>
    <row r="23" spans="1:19" ht="17.25" hidden="1" customHeight="1" x14ac:dyDescent="0.2">
      <c r="A23" s="5"/>
      <c r="B23" s="1"/>
      <c r="C23" s="1"/>
      <c r="D23" s="1"/>
      <c r="E23" s="1" t="s">
        <v>2</v>
      </c>
      <c r="F23" s="1"/>
      <c r="G23" s="1"/>
      <c r="H23" s="1"/>
      <c r="I23" s="1"/>
      <c r="J23" s="1"/>
      <c r="K23" s="1"/>
      <c r="L23" s="1"/>
      <c r="M23" s="1"/>
      <c r="N23" s="1"/>
      <c r="O23" s="1"/>
      <c r="P23" s="98"/>
      <c r="Q23" s="98"/>
      <c r="R23" s="1"/>
      <c r="S23" s="7"/>
    </row>
    <row r="24" spans="1:19" ht="17.25" hidden="1" customHeight="1" x14ac:dyDescent="0.2">
      <c r="A24" s="5"/>
      <c r="B24" s="1"/>
      <c r="C24" s="1"/>
      <c r="D24" s="1"/>
      <c r="E24" s="1" t="s">
        <v>2</v>
      </c>
      <c r="F24" s="1"/>
      <c r="G24" s="1"/>
      <c r="H24" s="1"/>
      <c r="I24" s="1"/>
      <c r="J24" s="1"/>
      <c r="K24" s="1"/>
      <c r="L24" s="1"/>
      <c r="M24" s="1"/>
      <c r="N24" s="1"/>
      <c r="O24" s="1"/>
      <c r="P24" s="98"/>
      <c r="Q24" s="98"/>
      <c r="R24" s="1"/>
      <c r="S24" s="7"/>
    </row>
    <row r="25" spans="1:19" ht="17.850000000000001" customHeight="1" x14ac:dyDescent="0.2">
      <c r="A25" s="5"/>
      <c r="B25" s="1"/>
      <c r="C25" s="1"/>
      <c r="D25" s="1"/>
      <c r="E25" s="1"/>
      <c r="F25" s="1"/>
      <c r="G25" s="1"/>
      <c r="H25" s="1"/>
      <c r="I25" s="1"/>
      <c r="J25" s="1"/>
      <c r="K25" s="1"/>
      <c r="L25" s="1"/>
      <c r="M25" s="1"/>
      <c r="N25" s="1"/>
      <c r="O25" s="1" t="s">
        <v>14</v>
      </c>
      <c r="P25" s="1" t="s">
        <v>15</v>
      </c>
      <c r="Q25" s="1"/>
      <c r="R25" s="1"/>
      <c r="S25" s="7"/>
    </row>
    <row r="26" spans="1:19" ht="28.5" customHeight="1" x14ac:dyDescent="0.2">
      <c r="A26" s="5"/>
      <c r="B26" s="1" t="s">
        <v>16</v>
      </c>
      <c r="C26" s="1"/>
      <c r="D26" s="1"/>
      <c r="E26" s="200" t="s">
        <v>125</v>
      </c>
      <c r="F26" s="201"/>
      <c r="G26" s="201"/>
      <c r="H26" s="201"/>
      <c r="I26" s="201"/>
      <c r="J26" s="202"/>
      <c r="K26" s="1"/>
      <c r="L26" s="1"/>
      <c r="M26" s="1"/>
      <c r="N26" s="1"/>
      <c r="O26" s="99" t="s">
        <v>7</v>
      </c>
      <c r="P26" s="100" t="s">
        <v>7</v>
      </c>
      <c r="Q26" s="101"/>
      <c r="R26" s="10"/>
      <c r="S26" s="7"/>
    </row>
    <row r="27" spans="1:19" ht="17.850000000000001" customHeight="1" x14ac:dyDescent="0.2">
      <c r="A27" s="5"/>
      <c r="B27" s="1" t="s">
        <v>17</v>
      </c>
      <c r="C27" s="1"/>
      <c r="D27" s="1"/>
      <c r="E27" s="97" t="s">
        <v>95</v>
      </c>
      <c r="F27" s="1"/>
      <c r="G27" s="1"/>
      <c r="H27" s="1"/>
      <c r="I27" s="1"/>
      <c r="J27" s="8"/>
      <c r="K27" s="1"/>
      <c r="L27" s="1"/>
      <c r="M27" s="1"/>
      <c r="N27" s="1"/>
      <c r="O27" s="99" t="s">
        <v>7</v>
      </c>
      <c r="P27" s="100" t="s">
        <v>7</v>
      </c>
      <c r="Q27" s="101"/>
      <c r="R27" s="10"/>
      <c r="S27" s="7"/>
    </row>
    <row r="28" spans="1:19" ht="17.850000000000001" customHeight="1" x14ac:dyDescent="0.2">
      <c r="A28" s="5"/>
      <c r="B28" s="1" t="s">
        <v>18</v>
      </c>
      <c r="C28" s="1"/>
      <c r="D28" s="1"/>
      <c r="E28" s="97" t="s">
        <v>2</v>
      </c>
      <c r="F28" s="1"/>
      <c r="G28" s="1"/>
      <c r="H28" s="1"/>
      <c r="I28" s="1"/>
      <c r="J28" s="8"/>
      <c r="K28" s="1"/>
      <c r="L28" s="1"/>
      <c r="M28" s="1"/>
      <c r="N28" s="1"/>
      <c r="O28" s="99" t="s">
        <v>7</v>
      </c>
      <c r="P28" s="100" t="s">
        <v>7</v>
      </c>
      <c r="Q28" s="101"/>
      <c r="R28" s="10"/>
      <c r="S28" s="7"/>
    </row>
    <row r="29" spans="1:19" ht="17.850000000000001" customHeight="1" x14ac:dyDescent="0.2">
      <c r="A29" s="5"/>
      <c r="B29" s="1"/>
      <c r="C29" s="1"/>
      <c r="D29" s="1"/>
      <c r="E29" s="102" t="s">
        <v>7</v>
      </c>
      <c r="F29" s="11"/>
      <c r="G29" s="11"/>
      <c r="H29" s="11"/>
      <c r="I29" s="11"/>
      <c r="J29" s="12"/>
      <c r="K29" s="1"/>
      <c r="L29" s="1"/>
      <c r="M29" s="1"/>
      <c r="N29" s="1"/>
      <c r="O29" s="98"/>
      <c r="P29" s="98"/>
      <c r="Q29" s="98"/>
      <c r="R29" s="1"/>
      <c r="S29" s="7"/>
    </row>
    <row r="30" spans="1:19" ht="17.850000000000001" customHeight="1" x14ac:dyDescent="0.2">
      <c r="A30" s="5"/>
      <c r="B30" s="1"/>
      <c r="C30" s="1"/>
      <c r="D30" s="1"/>
      <c r="E30" s="98" t="s">
        <v>19</v>
      </c>
      <c r="F30" s="1"/>
      <c r="G30" s="1" t="s">
        <v>20</v>
      </c>
      <c r="H30" s="1"/>
      <c r="I30" s="1"/>
      <c r="J30" s="1"/>
      <c r="K30" s="1"/>
      <c r="L30" s="1"/>
      <c r="M30" s="1"/>
      <c r="N30" s="1"/>
      <c r="O30" s="98" t="s">
        <v>21</v>
      </c>
      <c r="P30" s="98"/>
      <c r="Q30" s="98"/>
      <c r="R30" s="13"/>
      <c r="S30" s="7"/>
    </row>
    <row r="31" spans="1:19" ht="17.850000000000001" customHeight="1" x14ac:dyDescent="0.2">
      <c r="A31" s="5"/>
      <c r="B31" s="1"/>
      <c r="C31" s="1"/>
      <c r="D31" s="1"/>
      <c r="E31" s="99" t="s">
        <v>7</v>
      </c>
      <c r="F31" s="1"/>
      <c r="G31" s="100" t="s">
        <v>95</v>
      </c>
      <c r="H31" s="14"/>
      <c r="I31" s="103"/>
      <c r="J31" s="1"/>
      <c r="K31" s="1"/>
      <c r="L31" s="1"/>
      <c r="M31" s="1"/>
      <c r="N31" s="1"/>
      <c r="O31" s="104" t="s">
        <v>123</v>
      </c>
      <c r="P31" s="98"/>
      <c r="Q31" s="98"/>
      <c r="R31" s="13"/>
      <c r="S31" s="7"/>
    </row>
    <row r="32" spans="1:19" ht="8.25" customHeight="1" x14ac:dyDescent="0.2">
      <c r="A32" s="15"/>
      <c r="B32" s="16"/>
      <c r="C32" s="16"/>
      <c r="D32" s="16"/>
      <c r="E32" s="16"/>
      <c r="F32" s="16"/>
      <c r="G32" s="16"/>
      <c r="H32" s="16"/>
      <c r="I32" s="16"/>
      <c r="J32" s="16"/>
      <c r="K32" s="16"/>
      <c r="L32" s="16"/>
      <c r="M32" s="16"/>
      <c r="N32" s="16"/>
      <c r="O32" s="16"/>
      <c r="P32" s="16"/>
      <c r="Q32" s="16"/>
      <c r="R32" s="16"/>
      <c r="S32" s="17"/>
    </row>
    <row r="33" spans="1:19" ht="20.25" customHeight="1" x14ac:dyDescent="0.2">
      <c r="A33" s="18"/>
      <c r="B33" s="19"/>
      <c r="C33" s="19"/>
      <c r="D33" s="19"/>
      <c r="E33" s="20" t="s">
        <v>22</v>
      </c>
      <c r="F33" s="19"/>
      <c r="G33" s="19"/>
      <c r="H33" s="19"/>
      <c r="I33" s="19"/>
      <c r="J33" s="19"/>
      <c r="K33" s="19"/>
      <c r="L33" s="19"/>
      <c r="M33" s="19"/>
      <c r="N33" s="19"/>
      <c r="O33" s="19"/>
      <c r="P33" s="19"/>
      <c r="Q33" s="19"/>
      <c r="R33" s="19"/>
      <c r="S33" s="21"/>
    </row>
    <row r="34" spans="1:19" ht="20.25" customHeight="1" x14ac:dyDescent="0.2">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
      <c r="A35" s="105"/>
      <c r="B35" s="106"/>
      <c r="C35" s="106"/>
      <c r="D35" s="107">
        <v>0</v>
      </c>
      <c r="E35" s="108">
        <f>IF(D35=0,0,R50/D35)</f>
        <v>0</v>
      </c>
      <c r="F35" s="109"/>
      <c r="G35" s="110"/>
      <c r="H35" s="106"/>
      <c r="I35" s="107">
        <v>0</v>
      </c>
      <c r="J35" s="108">
        <f>IF(I35=0,0,R50/I35)</f>
        <v>0</v>
      </c>
      <c r="K35" s="111"/>
      <c r="L35" s="110"/>
      <c r="M35" s="106"/>
      <c r="N35" s="106"/>
      <c r="O35" s="107">
        <v>0</v>
      </c>
      <c r="P35" s="110"/>
      <c r="Q35" s="106"/>
      <c r="R35" s="112">
        <f>IF(O35=0,0,R50/O35)</f>
        <v>0</v>
      </c>
      <c r="S35" s="113"/>
    </row>
    <row r="36" spans="1:19" ht="20.25" customHeight="1" x14ac:dyDescent="0.2">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
      <c r="A38" s="34"/>
      <c r="B38" s="35" t="str">
        <f>Rekapitulace!A14</f>
        <v>210A</v>
      </c>
      <c r="C38" s="6"/>
      <c r="D38" s="36" t="s">
        <v>80</v>
      </c>
      <c r="E38" s="114">
        <f>Rekapitulace!C14</f>
        <v>0</v>
      </c>
      <c r="F38" s="37"/>
      <c r="G38" s="34">
        <v>10</v>
      </c>
      <c r="H38" s="38" t="s">
        <v>37</v>
      </c>
      <c r="I38" s="10"/>
      <c r="J38" s="115">
        <v>0</v>
      </c>
      <c r="K38" s="116"/>
      <c r="L38" s="34">
        <v>14</v>
      </c>
      <c r="M38" s="100" t="s">
        <v>38</v>
      </c>
      <c r="N38" s="14"/>
      <c r="O38" s="14"/>
      <c r="P38" s="117" t="str">
        <f>M52</f>
        <v>21</v>
      </c>
      <c r="Q38" s="118" t="s">
        <v>40</v>
      </c>
      <c r="R38" s="114">
        <v>0</v>
      </c>
      <c r="S38" s="39"/>
    </row>
    <row r="39" spans="1:19" ht="20.25" customHeight="1" x14ac:dyDescent="0.2">
      <c r="A39" s="34"/>
      <c r="B39" s="35" t="str">
        <f>Rekapitulace!A15</f>
        <v>303, 304B</v>
      </c>
      <c r="C39" s="6"/>
      <c r="D39" s="36" t="s">
        <v>80</v>
      </c>
      <c r="E39" s="114">
        <f>Rekapitulace!C15</f>
        <v>0</v>
      </c>
      <c r="F39" s="37"/>
      <c r="G39" s="34">
        <v>11</v>
      </c>
      <c r="H39" s="1" t="s">
        <v>41</v>
      </c>
      <c r="I39" s="36"/>
      <c r="J39" s="115">
        <v>0</v>
      </c>
      <c r="K39" s="116"/>
      <c r="L39" s="34">
        <v>15</v>
      </c>
      <c r="M39" s="100" t="s">
        <v>85</v>
      </c>
      <c r="N39" s="14"/>
      <c r="O39" s="14"/>
      <c r="P39" s="117" t="str">
        <f>M52</f>
        <v>21</v>
      </c>
      <c r="Q39" s="118" t="s">
        <v>40</v>
      </c>
      <c r="R39" s="114">
        <v>0</v>
      </c>
      <c r="S39" s="39"/>
    </row>
    <row r="40" spans="1:19" ht="20.25" customHeight="1" x14ac:dyDescent="0.2">
      <c r="A40" s="34"/>
      <c r="B40" s="35" t="str">
        <f>Rekapitulace!A16</f>
        <v>305, 306 C</v>
      </c>
      <c r="C40" s="6"/>
      <c r="D40" s="36" t="s">
        <v>80</v>
      </c>
      <c r="E40" s="114">
        <f>Rekapitulace!C16</f>
        <v>0</v>
      </c>
      <c r="F40" s="37"/>
      <c r="G40" s="34">
        <v>12</v>
      </c>
      <c r="H40" s="38" t="s">
        <v>42</v>
      </c>
      <c r="I40" s="10"/>
      <c r="J40" s="115">
        <v>0</v>
      </c>
      <c r="K40" s="116"/>
      <c r="L40" s="34">
        <v>16</v>
      </c>
      <c r="M40" s="100" t="s">
        <v>43</v>
      </c>
      <c r="N40" s="14"/>
      <c r="O40" s="14"/>
      <c r="P40" s="117" t="str">
        <f>M52</f>
        <v>21</v>
      </c>
      <c r="Q40" s="118" t="s">
        <v>40</v>
      </c>
      <c r="R40" s="114">
        <v>0</v>
      </c>
      <c r="S40" s="39"/>
    </row>
    <row r="41" spans="1:19" ht="20.25" customHeight="1" x14ac:dyDescent="0.2">
      <c r="A41" s="34"/>
      <c r="B41" s="35"/>
      <c r="C41" s="6"/>
      <c r="D41" s="36"/>
      <c r="E41" s="114"/>
      <c r="F41" s="37"/>
      <c r="G41" s="34"/>
      <c r="H41" s="38"/>
      <c r="I41" s="10"/>
      <c r="J41" s="115"/>
      <c r="K41" s="116"/>
      <c r="L41" s="34">
        <v>17</v>
      </c>
      <c r="M41" s="100" t="s">
        <v>44</v>
      </c>
      <c r="N41" s="14"/>
      <c r="O41" s="14"/>
      <c r="P41" s="117" t="str">
        <f>M52</f>
        <v>21</v>
      </c>
      <c r="Q41" s="118" t="s">
        <v>40</v>
      </c>
      <c r="R41" s="114">
        <v>0</v>
      </c>
      <c r="S41" s="39"/>
    </row>
    <row r="42" spans="1:19" ht="20.25" customHeight="1" x14ac:dyDescent="0.2">
      <c r="A42" s="34"/>
      <c r="B42" s="35"/>
      <c r="C42" s="6"/>
      <c r="D42" s="36"/>
      <c r="E42" s="114"/>
      <c r="F42" s="68"/>
      <c r="G42" s="40"/>
      <c r="H42" s="14"/>
      <c r="I42" s="10"/>
      <c r="J42" s="119"/>
      <c r="K42" s="120"/>
      <c r="L42" s="34">
        <v>18</v>
      </c>
      <c r="M42" s="100" t="s">
        <v>45</v>
      </c>
      <c r="N42" s="14"/>
      <c r="O42" s="14"/>
      <c r="P42" s="117">
        <f>M54</f>
        <v>0</v>
      </c>
      <c r="Q42" s="118" t="s">
        <v>40</v>
      </c>
      <c r="R42" s="114">
        <v>0</v>
      </c>
      <c r="S42" s="7"/>
    </row>
    <row r="43" spans="1:19" ht="20.25" customHeight="1" x14ac:dyDescent="0.2">
      <c r="A43" s="34"/>
      <c r="B43" s="35"/>
      <c r="C43" s="6"/>
      <c r="D43" s="36"/>
      <c r="E43" s="114"/>
      <c r="F43" s="68"/>
      <c r="G43" s="40"/>
      <c r="H43" s="14"/>
      <c r="I43" s="10"/>
      <c r="J43" s="119"/>
      <c r="K43" s="120"/>
      <c r="L43" s="34">
        <v>19</v>
      </c>
      <c r="M43" s="38" t="s">
        <v>46</v>
      </c>
      <c r="N43" s="14"/>
      <c r="O43" s="14"/>
      <c r="P43" s="14"/>
      <c r="Q43" s="10"/>
      <c r="R43" s="114">
        <v>0</v>
      </c>
      <c r="S43" s="7"/>
    </row>
    <row r="44" spans="1:19" ht="20.25" customHeight="1" x14ac:dyDescent="0.2">
      <c r="A44" s="34"/>
      <c r="B44" s="35"/>
      <c r="C44" s="6"/>
      <c r="D44" s="36"/>
      <c r="E44" s="114"/>
      <c r="F44" s="68"/>
      <c r="G44" s="40"/>
      <c r="H44" s="14"/>
      <c r="I44" s="10"/>
      <c r="J44" s="119"/>
      <c r="K44" s="120"/>
      <c r="L44" s="34"/>
      <c r="M44" s="38"/>
      <c r="N44" s="14"/>
      <c r="O44" s="14"/>
      <c r="P44" s="14"/>
      <c r="Q44" s="10"/>
      <c r="R44" s="114"/>
      <c r="S44" s="7"/>
    </row>
    <row r="45" spans="1:19" ht="20.25" customHeight="1" x14ac:dyDescent="0.2">
      <c r="A45" s="34"/>
      <c r="B45" s="35"/>
      <c r="C45" s="6"/>
      <c r="D45" s="36"/>
      <c r="E45" s="114"/>
      <c r="F45" s="68"/>
      <c r="G45" s="40"/>
      <c r="H45" s="14"/>
      <c r="I45" s="10"/>
      <c r="J45" s="120"/>
      <c r="K45" s="120"/>
      <c r="L45" s="34"/>
      <c r="M45" s="38"/>
      <c r="N45" s="14"/>
      <c r="O45" s="14"/>
      <c r="P45" s="14"/>
      <c r="Q45" s="10"/>
      <c r="R45" s="114"/>
      <c r="S45" s="7"/>
    </row>
    <row r="46" spans="1:19" ht="20.25" customHeight="1" x14ac:dyDescent="0.2">
      <c r="A46" s="34"/>
      <c r="B46" s="35"/>
      <c r="C46" s="6"/>
      <c r="D46" s="36"/>
      <c r="E46" s="114"/>
      <c r="F46" s="68"/>
      <c r="G46" s="40"/>
      <c r="H46" s="14"/>
      <c r="I46" s="10"/>
      <c r="J46" s="120"/>
      <c r="K46" s="120"/>
      <c r="L46" s="34"/>
      <c r="M46" s="38"/>
      <c r="N46" s="14"/>
      <c r="O46" s="14"/>
      <c r="P46" s="14"/>
      <c r="Q46" s="10"/>
      <c r="R46" s="114"/>
      <c r="S46" s="7"/>
    </row>
    <row r="47" spans="1:19" ht="20.25" customHeight="1" x14ac:dyDescent="0.2">
      <c r="A47" s="34">
        <v>9</v>
      </c>
      <c r="B47" s="41" t="s">
        <v>81</v>
      </c>
      <c r="C47" s="14"/>
      <c r="D47" s="10"/>
      <c r="E47" s="121">
        <f>SUM(E38:E46)</f>
        <v>0</v>
      </c>
      <c r="F47" s="42"/>
      <c r="G47" s="34">
        <v>13</v>
      </c>
      <c r="H47" s="41" t="s">
        <v>82</v>
      </c>
      <c r="I47" s="10"/>
      <c r="J47" s="122">
        <f>SUM(J38:J41)</f>
        <v>0</v>
      </c>
      <c r="K47" s="123"/>
      <c r="L47" s="34">
        <v>20</v>
      </c>
      <c r="M47" s="35" t="s">
        <v>83</v>
      </c>
      <c r="N47" s="9"/>
      <c r="O47" s="9"/>
      <c r="P47" s="9"/>
      <c r="Q47" s="43"/>
      <c r="R47" s="121">
        <f>SUM(R38:R43)</f>
        <v>0</v>
      </c>
      <c r="S47" s="21"/>
    </row>
    <row r="48" spans="1:19" ht="20.25" customHeight="1" x14ac:dyDescent="0.2">
      <c r="A48" s="44">
        <v>21</v>
      </c>
      <c r="B48" s="45" t="s">
        <v>47</v>
      </c>
      <c r="C48" s="46"/>
      <c r="D48" s="47"/>
      <c r="E48" s="124">
        <v>0</v>
      </c>
      <c r="F48" s="48"/>
      <c r="G48" s="44">
        <v>22</v>
      </c>
      <c r="H48" s="45" t="s">
        <v>48</v>
      </c>
      <c r="I48" s="47"/>
      <c r="J48" s="125">
        <v>0</v>
      </c>
      <c r="K48" s="126" t="str">
        <f>M52</f>
        <v>21</v>
      </c>
      <c r="L48" s="44">
        <v>23</v>
      </c>
      <c r="M48" s="45" t="s">
        <v>49</v>
      </c>
      <c r="N48" s="46"/>
      <c r="O48" s="46"/>
      <c r="P48" s="46"/>
      <c r="Q48" s="47"/>
      <c r="R48" s="124">
        <v>0</v>
      </c>
      <c r="S48" s="17"/>
    </row>
    <row r="49" spans="1:19" ht="20.25" customHeight="1" x14ac:dyDescent="0.2">
      <c r="A49" s="49" t="s">
        <v>17</v>
      </c>
      <c r="B49" s="3"/>
      <c r="C49" s="3"/>
      <c r="D49" s="3"/>
      <c r="E49" s="3"/>
      <c r="F49" s="50"/>
      <c r="G49" s="51"/>
      <c r="H49" s="3"/>
      <c r="I49" s="3"/>
      <c r="J49" s="3"/>
      <c r="K49" s="3"/>
      <c r="L49" s="52" t="s">
        <v>50</v>
      </c>
      <c r="M49" s="24"/>
      <c r="N49" s="30" t="s">
        <v>51</v>
      </c>
      <c r="O49" s="23"/>
      <c r="P49" s="23"/>
      <c r="Q49" s="23"/>
      <c r="R49" s="23"/>
      <c r="S49" s="26"/>
    </row>
    <row r="50" spans="1:19" ht="20.25" customHeight="1" x14ac:dyDescent="0.2">
      <c r="A50" s="5"/>
      <c r="B50" s="1"/>
      <c r="C50" s="1"/>
      <c r="D50" s="1"/>
      <c r="E50" s="1"/>
      <c r="F50" s="8"/>
      <c r="G50" s="53"/>
      <c r="H50" s="1"/>
      <c r="I50" s="1"/>
      <c r="J50" s="1"/>
      <c r="K50" s="1"/>
      <c r="L50" s="34">
        <v>24</v>
      </c>
      <c r="M50" s="38" t="s">
        <v>84</v>
      </c>
      <c r="N50" s="14"/>
      <c r="O50" s="14"/>
      <c r="P50" s="14"/>
      <c r="Q50" s="39"/>
      <c r="R50" s="121">
        <f>ROUND(E47+J47+R47+E48+J48+R48,2)</f>
        <v>0</v>
      </c>
      <c r="S50" s="54">
        <f>E47+J47+R47+E48+J48+R48</f>
        <v>0</v>
      </c>
    </row>
    <row r="51" spans="1:19" ht="20.25" customHeight="1" x14ac:dyDescent="0.2">
      <c r="A51" s="55" t="s">
        <v>52</v>
      </c>
      <c r="B51" s="11"/>
      <c r="C51" s="11"/>
      <c r="D51" s="11"/>
      <c r="E51" s="11"/>
      <c r="F51" s="12"/>
      <c r="G51" s="56" t="s">
        <v>53</v>
      </c>
      <c r="H51" s="11"/>
      <c r="I51" s="11"/>
      <c r="J51" s="11"/>
      <c r="K51" s="11"/>
      <c r="L51" s="34">
        <v>25</v>
      </c>
      <c r="M51" s="127">
        <v>12</v>
      </c>
      <c r="N51" s="12" t="s">
        <v>40</v>
      </c>
      <c r="O51" s="128">
        <f>ROUND(R50-O52,2)</f>
        <v>0</v>
      </c>
      <c r="P51" s="14" t="s">
        <v>54</v>
      </c>
      <c r="Q51" s="10"/>
      <c r="R51" s="129">
        <f>ROUND(O51*M51/100,2)</f>
        <v>0</v>
      </c>
      <c r="S51" s="57">
        <f>O51*M51/100</f>
        <v>0</v>
      </c>
    </row>
    <row r="52" spans="1:19" ht="20.25" customHeight="1" thickBot="1" x14ac:dyDescent="0.25">
      <c r="A52" s="58" t="s">
        <v>16</v>
      </c>
      <c r="B52" s="9"/>
      <c r="C52" s="9"/>
      <c r="D52" s="9"/>
      <c r="E52" s="9"/>
      <c r="F52" s="6"/>
      <c r="G52" s="59"/>
      <c r="H52" s="9"/>
      <c r="I52" s="9"/>
      <c r="J52" s="9"/>
      <c r="K52" s="9"/>
      <c r="L52" s="34">
        <v>26</v>
      </c>
      <c r="M52" s="130" t="s">
        <v>39</v>
      </c>
      <c r="N52" s="10" t="s">
        <v>40</v>
      </c>
      <c r="O52" s="128">
        <f>R50</f>
        <v>0</v>
      </c>
      <c r="P52" s="14" t="s">
        <v>54</v>
      </c>
      <c r="Q52" s="10"/>
      <c r="R52" s="114">
        <f>ROUND(O52*M52/100,2)</f>
        <v>0</v>
      </c>
      <c r="S52" s="60">
        <f>O52*M52/100</f>
        <v>0</v>
      </c>
    </row>
    <row r="53" spans="1:19" ht="20.25" customHeight="1" thickBot="1" x14ac:dyDescent="0.25">
      <c r="A53" s="5"/>
      <c r="B53" s="1"/>
      <c r="C53" s="1"/>
      <c r="D53" s="1"/>
      <c r="E53" s="1"/>
      <c r="F53" s="8"/>
      <c r="G53" s="53"/>
      <c r="H53" s="1"/>
      <c r="I53" s="1"/>
      <c r="J53" s="1"/>
      <c r="K53" s="1"/>
      <c r="L53" s="44">
        <v>27</v>
      </c>
      <c r="M53" s="61" t="s">
        <v>86</v>
      </c>
      <c r="N53" s="46"/>
      <c r="O53" s="46"/>
      <c r="P53" s="46"/>
      <c r="Q53" s="62"/>
      <c r="R53" s="131">
        <f>R50+R51+R52</f>
        <v>0</v>
      </c>
      <c r="S53" s="63"/>
    </row>
    <row r="54" spans="1:19" ht="20.25" customHeight="1" x14ac:dyDescent="0.2">
      <c r="A54" s="55" t="s">
        <v>52</v>
      </c>
      <c r="B54" s="11"/>
      <c r="C54" s="11"/>
      <c r="D54" s="11"/>
      <c r="E54" s="11"/>
      <c r="F54" s="12"/>
      <c r="G54" s="56" t="s">
        <v>53</v>
      </c>
      <c r="H54" s="11"/>
      <c r="I54" s="11"/>
      <c r="J54" s="11"/>
      <c r="K54" s="11"/>
      <c r="L54" s="52" t="s">
        <v>55</v>
      </c>
      <c r="M54" s="24"/>
      <c r="N54" s="30" t="s">
        <v>56</v>
      </c>
      <c r="O54" s="23"/>
      <c r="P54" s="23"/>
      <c r="Q54" s="23"/>
      <c r="R54" s="132"/>
      <c r="S54" s="26"/>
    </row>
    <row r="55" spans="1:19" ht="20.25" customHeight="1" x14ac:dyDescent="0.2">
      <c r="A55" s="58" t="s">
        <v>18</v>
      </c>
      <c r="B55" s="9"/>
      <c r="C55" s="9"/>
      <c r="D55" s="9"/>
      <c r="E55" s="9"/>
      <c r="F55" s="6"/>
      <c r="G55" s="59"/>
      <c r="H55" s="9"/>
      <c r="I55" s="9"/>
      <c r="J55" s="9"/>
      <c r="K55" s="9"/>
      <c r="L55" s="34">
        <v>28</v>
      </c>
      <c r="M55" s="38" t="s">
        <v>57</v>
      </c>
      <c r="N55" s="14"/>
      <c r="O55" s="14"/>
      <c r="P55" s="14"/>
      <c r="Q55" s="10"/>
      <c r="R55" s="114">
        <v>0</v>
      </c>
      <c r="S55" s="39"/>
    </row>
    <row r="56" spans="1:19" ht="20.25" customHeight="1" x14ac:dyDescent="0.2">
      <c r="A56" s="5"/>
      <c r="B56" s="1"/>
      <c r="C56" s="1"/>
      <c r="D56" s="1"/>
      <c r="E56" s="1"/>
      <c r="F56" s="8"/>
      <c r="G56" s="53"/>
      <c r="H56" s="1"/>
      <c r="I56" s="1"/>
      <c r="J56" s="1"/>
      <c r="K56" s="1"/>
      <c r="L56" s="34">
        <v>29</v>
      </c>
      <c r="M56" s="38" t="s">
        <v>58</v>
      </c>
      <c r="N56" s="14"/>
      <c r="O56" s="14"/>
      <c r="P56" s="14"/>
      <c r="Q56" s="10"/>
      <c r="R56" s="114">
        <v>0</v>
      </c>
      <c r="S56" s="39"/>
    </row>
    <row r="57" spans="1:19" ht="20.25" customHeight="1" x14ac:dyDescent="0.2">
      <c r="A57" s="64" t="s">
        <v>52</v>
      </c>
      <c r="B57" s="16"/>
      <c r="C57" s="16"/>
      <c r="D57" s="16"/>
      <c r="E57" s="16"/>
      <c r="F57" s="65"/>
      <c r="G57" s="66" t="s">
        <v>53</v>
      </c>
      <c r="H57" s="16"/>
      <c r="I57" s="16"/>
      <c r="J57" s="16"/>
      <c r="K57" s="16"/>
      <c r="L57" s="44">
        <v>30</v>
      </c>
      <c r="M57" s="45" t="s">
        <v>59</v>
      </c>
      <c r="N57" s="46"/>
      <c r="O57" s="46"/>
      <c r="P57" s="46"/>
      <c r="Q57" s="47"/>
      <c r="R57" s="108">
        <v>0</v>
      </c>
      <c r="S57" s="67"/>
    </row>
    <row r="60" spans="1:19" ht="27" customHeight="1" x14ac:dyDescent="0.2">
      <c r="A60" s="212"/>
      <c r="B60" s="212"/>
      <c r="C60" s="212"/>
      <c r="D60" s="212"/>
      <c r="E60" s="212"/>
      <c r="F60" s="212"/>
      <c r="G60" s="212"/>
      <c r="H60" s="212"/>
      <c r="I60" s="212"/>
      <c r="J60" s="212"/>
      <c r="K60" s="212"/>
      <c r="L60" s="212"/>
      <c r="M60" s="212"/>
      <c r="N60" s="212"/>
      <c r="O60" s="212"/>
      <c r="P60" s="212"/>
      <c r="Q60" s="212"/>
      <c r="R60" s="212"/>
    </row>
  </sheetData>
  <sheetProtection formatCells="0" formatColumns="0" formatRows="0" insertColumns="0" insertRows="0" insertHyperlinks="0" deleteColumns="0" deleteRows="0" sort="0" autoFilter="0" pivotTables="0"/>
  <customSheetViews>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6">
    <mergeCell ref="E5:J5"/>
    <mergeCell ref="E7:J7"/>
    <mergeCell ref="E9:J9"/>
    <mergeCell ref="P9:R9"/>
    <mergeCell ref="A60:R60"/>
    <mergeCell ref="E26:J26"/>
  </mergeCells>
  <printOptions horizontalCentered="1" verticalCentered="1"/>
  <pageMargins left="0.59055118110236227" right="0.59055118110236227" top="0.9055118110236221" bottom="0.9055118110236221" header="0.51181102362204722" footer="0.51181102362204722"/>
  <pageSetup paperSize="9" scale="31"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17"/>
  <sheetViews>
    <sheetView showGridLines="0" topLeftCell="A5" workbookViewId="0">
      <selection activeCell="B28" sqref="B28"/>
    </sheetView>
  </sheetViews>
  <sheetFormatPr defaultColWidth="9.140625" defaultRowHeight="11.25" x14ac:dyDescent="0.2"/>
  <cols>
    <col min="1" max="1" width="11.7109375" style="149" customWidth="1"/>
    <col min="2" max="2" width="62.85546875" style="149" customWidth="1"/>
    <col min="3" max="3" width="13.5703125" style="149" customWidth="1"/>
    <col min="4" max="4" width="9.140625" style="150"/>
    <col min="5" max="16384" width="9.140625" style="149"/>
  </cols>
  <sheetData>
    <row r="1" spans="1:4" s="80" customFormat="1" ht="18" x14ac:dyDescent="0.25">
      <c r="A1" s="71" t="s">
        <v>77</v>
      </c>
      <c r="B1" s="78"/>
      <c r="C1" s="78"/>
      <c r="D1" s="79"/>
    </row>
    <row r="2" spans="1:4" s="80" customFormat="1" ht="12.75" x14ac:dyDescent="0.2">
      <c r="A2" s="72" t="s">
        <v>60</v>
      </c>
      <c r="B2" s="74" t="str">
        <f>'Krycí list'!E5</f>
        <v>Rozšíření projektu o doplňující vybavení</v>
      </c>
      <c r="C2" s="81"/>
      <c r="D2" s="79"/>
    </row>
    <row r="3" spans="1:4" s="80" customFormat="1" ht="12.75" x14ac:dyDescent="0.2">
      <c r="A3" s="72" t="s">
        <v>61</v>
      </c>
      <c r="B3" s="74" t="str">
        <f>'Krycí list'!E7</f>
        <v>Základní škola Čáslav, Sadová 1756, okres Kutná Hora</v>
      </c>
      <c r="C3" s="82"/>
      <c r="D3" s="79"/>
    </row>
    <row r="4" spans="1:4" s="80" customFormat="1" ht="12.75" x14ac:dyDescent="0.2">
      <c r="A4" s="72" t="s">
        <v>62</v>
      </c>
      <c r="B4" s="74" t="str">
        <f>'Krycí list'!E9</f>
        <v>OCENĚNÝ SOUPIS PRACÍ A DODÁVEK A SLUŽEB</v>
      </c>
      <c r="C4" s="82"/>
      <c r="D4" s="79"/>
    </row>
    <row r="5" spans="1:4" s="80" customFormat="1" ht="12.75" x14ac:dyDescent="0.2">
      <c r="A5" s="73" t="s">
        <v>63</v>
      </c>
      <c r="B5" s="74" t="str">
        <f>'Krycí list'!P5</f>
        <v xml:space="preserve"> </v>
      </c>
      <c r="C5" s="82"/>
      <c r="D5" s="79"/>
    </row>
    <row r="6" spans="1:4" s="80" customFormat="1" ht="6" customHeight="1" x14ac:dyDescent="0.2">
      <c r="A6" s="73"/>
      <c r="B6" s="74"/>
      <c r="C6" s="82"/>
      <c r="D6" s="79"/>
    </row>
    <row r="7" spans="1:4" s="80" customFormat="1" ht="12.75" x14ac:dyDescent="0.2">
      <c r="A7" s="83" t="s">
        <v>64</v>
      </c>
      <c r="B7" s="74" t="str">
        <f>'Krycí list'!E26</f>
        <v>Město Čáslav, nám. Jana Žižky z Trocnova 1/1, Čáslav-Staré Město, 286 01 Čáslav</v>
      </c>
      <c r="C7" s="82"/>
      <c r="D7" s="79"/>
    </row>
    <row r="8" spans="1:4" s="80" customFormat="1" ht="12.75" x14ac:dyDescent="0.2">
      <c r="A8" s="83" t="s">
        <v>65</v>
      </c>
      <c r="B8" s="74" t="str">
        <f>'Krycí list'!E28</f>
        <v xml:space="preserve"> </v>
      </c>
      <c r="C8" s="82"/>
      <c r="D8" s="79"/>
    </row>
    <row r="9" spans="1:4" s="80" customFormat="1" ht="12.75" x14ac:dyDescent="0.2">
      <c r="A9" s="83" t="s">
        <v>66</v>
      </c>
      <c r="B9" s="75" t="str">
        <f>'Krycí list'!O31</f>
        <v>09/2025</v>
      </c>
      <c r="C9" s="82"/>
      <c r="D9" s="79"/>
    </row>
    <row r="10" spans="1:4" s="80" customFormat="1" ht="6.75" customHeight="1" x14ac:dyDescent="0.2">
      <c r="A10" s="78"/>
      <c r="B10" s="78"/>
      <c r="C10" s="78"/>
      <c r="D10" s="79"/>
    </row>
    <row r="11" spans="1:4" s="80" customFormat="1" ht="12.75" x14ac:dyDescent="0.2">
      <c r="A11" s="76" t="s">
        <v>67</v>
      </c>
      <c r="B11" s="69" t="s">
        <v>68</v>
      </c>
      <c r="C11" s="84" t="s">
        <v>69</v>
      </c>
      <c r="D11" s="79"/>
    </row>
    <row r="12" spans="1:4" s="80" customFormat="1" ht="12.75" x14ac:dyDescent="0.2">
      <c r="A12" s="77">
        <v>1</v>
      </c>
      <c r="B12" s="70">
        <v>2</v>
      </c>
      <c r="C12" s="85">
        <v>3</v>
      </c>
      <c r="D12" s="79"/>
    </row>
    <row r="13" spans="1:4" s="80" customFormat="1" ht="4.5" customHeight="1" x14ac:dyDescent="0.2">
      <c r="A13" s="86"/>
      <c r="B13" s="87"/>
      <c r="C13" s="87"/>
      <c r="D13" s="79"/>
    </row>
    <row r="14" spans="1:4" x14ac:dyDescent="0.2">
      <c r="A14" s="157" t="s">
        <v>120</v>
      </c>
      <c r="B14" s="158" t="str">
        <f>'AVT - polytechnika 210A'!E14</f>
        <v>Koncové prvky</v>
      </c>
      <c r="C14" s="159">
        <f>'AVT - polytechnika 210A'!I14</f>
        <v>0</v>
      </c>
    </row>
    <row r="15" spans="1:4" x14ac:dyDescent="0.2">
      <c r="A15" s="157" t="s">
        <v>121</v>
      </c>
      <c r="B15" s="158" t="str">
        <f>'AVT - informatika 303 B, 304 B'!E14</f>
        <v>Koncové prvky</v>
      </c>
      <c r="C15" s="159">
        <f>'AVT - informatika 303 B, 304 B'!I14</f>
        <v>0</v>
      </c>
    </row>
    <row r="16" spans="1:4" x14ac:dyDescent="0.2">
      <c r="A16" s="157" t="s">
        <v>122</v>
      </c>
      <c r="B16" s="158" t="str">
        <f>'AVT - přírodní vědy 305C, 306C'!E14</f>
        <v>Koncové prvky</v>
      </c>
      <c r="C16" s="159">
        <f>'AVT - přírodní vědy 305C, 306C'!I14</f>
        <v>0</v>
      </c>
    </row>
    <row r="17" spans="1:3" x14ac:dyDescent="0.2">
      <c r="A17" s="160"/>
      <c r="B17" s="161" t="s">
        <v>91</v>
      </c>
      <c r="C17" s="162">
        <f>SUM(C14:C16)</f>
        <v>0</v>
      </c>
    </row>
  </sheetData>
  <sheetProtection formatCells="0" formatColumns="0" formatRows="0" insertColumns="0" insertRows="0" insertHyperlinks="0" deleteColumns="0" deleteRows="0" sort="0" autoFilter="0" pivotTables="0"/>
  <customSheetViews>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50B99-950E-4C02-B5E1-6AB73520FF20}">
  <sheetPr codeName="List5">
    <pageSetUpPr fitToPage="1"/>
  </sheetPr>
  <dimension ref="A1:N26"/>
  <sheetViews>
    <sheetView showGridLines="0" topLeftCell="A19" zoomScaleNormal="100" workbookViewId="0">
      <selection activeCell="K19" sqref="K19"/>
    </sheetView>
  </sheetViews>
  <sheetFormatPr defaultColWidth="9.140625" defaultRowHeight="12.75" x14ac:dyDescent="0.2"/>
  <cols>
    <col min="1" max="1" width="5.5703125" style="177" customWidth="1"/>
    <col min="2" max="2" width="4.42578125" style="180" customWidth="1"/>
    <col min="3" max="3" width="6" style="180" customWidth="1"/>
    <col min="4" max="4" width="12.7109375" style="189" customWidth="1"/>
    <col min="5" max="5" width="94.28515625" style="156" customWidth="1"/>
    <col min="6" max="6" width="7.7109375" style="180" customWidth="1"/>
    <col min="7" max="7" width="9.85546875" style="177" customWidth="1"/>
    <col min="8" max="8" width="13.140625" style="177" customWidth="1"/>
    <col min="9" max="9" width="15.5703125" style="177" customWidth="1"/>
    <col min="10" max="10" width="9.140625" style="177"/>
    <col min="11" max="12" width="28.7109375" style="166" customWidth="1"/>
    <col min="13" max="14" width="9.140625" style="177"/>
    <col min="15" max="16384" width="9.140625" style="80"/>
  </cols>
  <sheetData>
    <row r="1" spans="1:14" s="166" customFormat="1" ht="18" x14ac:dyDescent="0.2">
      <c r="A1" s="195" t="s">
        <v>94</v>
      </c>
      <c r="B1" s="196"/>
      <c r="C1" s="196"/>
      <c r="D1" s="182"/>
      <c r="E1" s="182"/>
      <c r="F1" s="196"/>
      <c r="G1" s="196"/>
      <c r="H1" s="196"/>
      <c r="I1" s="196"/>
    </row>
    <row r="2" spans="1:14" s="166" customFormat="1" x14ac:dyDescent="0.2">
      <c r="A2" s="197" t="s">
        <v>60</v>
      </c>
      <c r="B2" s="196"/>
      <c r="C2" s="134" t="str">
        <f>'Krycí list'!E5</f>
        <v>Rozšíření projektu o doplňující vybavení</v>
      </c>
      <c r="D2" s="183"/>
      <c r="E2" s="183"/>
      <c r="F2" s="196"/>
      <c r="G2" s="196"/>
      <c r="H2" s="196"/>
      <c r="I2" s="196"/>
    </row>
    <row r="3" spans="1:14" s="166" customFormat="1" x14ac:dyDescent="0.2">
      <c r="A3" s="197" t="s">
        <v>61</v>
      </c>
      <c r="B3" s="196"/>
      <c r="C3" s="213" t="str">
        <f>'Krycí list'!E7</f>
        <v>Základní škola Čáslav, Sadová 1756, okres Kutná Hora</v>
      </c>
      <c r="D3" s="214"/>
      <c r="E3" s="214"/>
      <c r="F3" s="196"/>
      <c r="G3" s="196"/>
      <c r="H3" s="196"/>
      <c r="I3" s="134"/>
    </row>
    <row r="4" spans="1:14" s="166" customFormat="1" x14ac:dyDescent="0.2">
      <c r="A4" s="197" t="s">
        <v>62</v>
      </c>
      <c r="B4" s="196"/>
      <c r="C4" s="134" t="str">
        <f>'Krycí list'!E9</f>
        <v>OCENĚNÝ SOUPIS PRACÍ A DODÁVEK A SLUŽEB</v>
      </c>
      <c r="D4" s="183"/>
      <c r="E4" s="183"/>
      <c r="F4" s="196"/>
      <c r="G4" s="196"/>
      <c r="H4" s="196"/>
      <c r="I4" s="134"/>
    </row>
    <row r="5" spans="1:14" s="166" customFormat="1" x14ac:dyDescent="0.2">
      <c r="A5" s="196" t="s">
        <v>70</v>
      </c>
      <c r="B5" s="196"/>
      <c r="C5" s="134" t="str">
        <f>'Krycí list'!P5</f>
        <v xml:space="preserve"> </v>
      </c>
      <c r="D5" s="183"/>
      <c r="E5" s="183"/>
      <c r="F5" s="196"/>
      <c r="G5" s="196"/>
      <c r="H5" s="196"/>
      <c r="I5" s="134"/>
    </row>
    <row r="6" spans="1:14" s="166" customFormat="1" x14ac:dyDescent="0.2">
      <c r="A6" s="196"/>
      <c r="B6" s="196"/>
      <c r="C6" s="134"/>
      <c r="D6" s="183"/>
      <c r="E6" s="183"/>
      <c r="F6" s="196"/>
      <c r="G6" s="196"/>
      <c r="H6" s="196"/>
      <c r="I6" s="134"/>
    </row>
    <row r="7" spans="1:14" s="166" customFormat="1" x14ac:dyDescent="0.2">
      <c r="A7" s="196" t="s">
        <v>64</v>
      </c>
      <c r="B7" s="196"/>
      <c r="C7" s="213" t="str">
        <f>'Krycí list'!E26</f>
        <v>Město Čáslav, nám. Jana Žižky z Trocnova 1/1, Čáslav-Staré Město, 286 01 Čáslav</v>
      </c>
      <c r="D7" s="214"/>
      <c r="E7" s="214"/>
      <c r="F7" s="196"/>
      <c r="G7" s="196"/>
      <c r="H7" s="196"/>
      <c r="I7" s="134"/>
    </row>
    <row r="8" spans="1:14" s="166" customFormat="1" x14ac:dyDescent="0.2">
      <c r="A8" s="196" t="s">
        <v>65</v>
      </c>
      <c r="B8" s="196"/>
      <c r="C8" s="213" t="str">
        <f>'Krycí list'!E28</f>
        <v xml:space="preserve"> </v>
      </c>
      <c r="D8" s="214"/>
      <c r="E8" s="183"/>
      <c r="F8" s="196"/>
      <c r="G8" s="196"/>
      <c r="H8" s="196"/>
      <c r="I8" s="134"/>
    </row>
    <row r="9" spans="1:14" s="166" customFormat="1" x14ac:dyDescent="0.2">
      <c r="A9" s="196" t="s">
        <v>66</v>
      </c>
      <c r="B9" s="196"/>
      <c r="C9" s="215" t="str">
        <f>'Krycí list'!O31</f>
        <v>09/2025</v>
      </c>
      <c r="D9" s="214"/>
      <c r="E9" s="183"/>
      <c r="F9" s="196"/>
      <c r="G9" s="196"/>
      <c r="H9" s="196"/>
      <c r="I9" s="134"/>
    </row>
    <row r="10" spans="1:14" s="166" customFormat="1" x14ac:dyDescent="0.2">
      <c r="A10" s="196"/>
      <c r="B10" s="196"/>
      <c r="C10" s="196"/>
      <c r="D10" s="182"/>
      <c r="E10" s="182"/>
      <c r="F10" s="196"/>
      <c r="G10" s="196"/>
      <c r="H10" s="196"/>
      <c r="I10" s="196"/>
    </row>
    <row r="11" spans="1:14" s="193" customFormat="1" ht="50.25" customHeight="1" x14ac:dyDescent="0.2">
      <c r="A11" s="174" t="s">
        <v>71</v>
      </c>
      <c r="B11" s="135" t="s">
        <v>72</v>
      </c>
      <c r="C11" s="135" t="s">
        <v>73</v>
      </c>
      <c r="D11" s="135" t="s">
        <v>90</v>
      </c>
      <c r="E11" s="135" t="s">
        <v>87</v>
      </c>
      <c r="F11" s="135" t="s">
        <v>74</v>
      </c>
      <c r="G11" s="135" t="s">
        <v>75</v>
      </c>
      <c r="H11" s="135" t="s">
        <v>88</v>
      </c>
      <c r="I11" s="135" t="s">
        <v>89</v>
      </c>
      <c r="J11" s="192"/>
      <c r="K11" s="199" t="s">
        <v>92</v>
      </c>
      <c r="L11" s="172" t="s">
        <v>96</v>
      </c>
    </row>
    <row r="12" spans="1:14" s="180" customFormat="1" x14ac:dyDescent="0.2">
      <c r="A12" s="175">
        <v>1</v>
      </c>
      <c r="B12" s="147">
        <v>2</v>
      </c>
      <c r="C12" s="147">
        <v>3</v>
      </c>
      <c r="D12" s="136">
        <v>4</v>
      </c>
      <c r="E12" s="136">
        <v>5</v>
      </c>
      <c r="F12" s="147">
        <v>6</v>
      </c>
      <c r="G12" s="147">
        <v>7</v>
      </c>
      <c r="H12" s="147">
        <v>8</v>
      </c>
      <c r="I12" s="147">
        <v>9</v>
      </c>
      <c r="J12" s="194"/>
      <c r="K12" s="198">
        <v>10</v>
      </c>
      <c r="L12" s="173">
        <v>11</v>
      </c>
    </row>
    <row r="13" spans="1:14" x14ac:dyDescent="0.2">
      <c r="A13" s="176"/>
      <c r="B13" s="178"/>
      <c r="C13" s="178"/>
      <c r="D13" s="184"/>
      <c r="E13" s="152"/>
      <c r="F13" s="178"/>
      <c r="G13" s="176"/>
      <c r="H13" s="176"/>
      <c r="I13" s="176"/>
    </row>
    <row r="14" spans="1:14" s="137" customFormat="1" x14ac:dyDescent="0.2">
      <c r="A14" s="169"/>
      <c r="B14" s="144"/>
      <c r="C14" s="181"/>
      <c r="D14" s="185" t="s">
        <v>80</v>
      </c>
      <c r="E14" s="153" t="s">
        <v>97</v>
      </c>
      <c r="F14" s="181"/>
      <c r="G14" s="167"/>
      <c r="H14" s="167"/>
      <c r="I14" s="145">
        <f>SUBTOTAL(9,I15:I25)</f>
        <v>0</v>
      </c>
      <c r="J14" s="167"/>
      <c r="K14" s="163"/>
      <c r="L14" s="163"/>
      <c r="M14" s="167"/>
      <c r="N14" s="167"/>
    </row>
    <row r="15" spans="1:14" s="133" customFormat="1" x14ac:dyDescent="0.2">
      <c r="A15" s="143"/>
      <c r="B15" s="138"/>
      <c r="C15" s="171"/>
      <c r="D15" s="186"/>
      <c r="E15" s="151" t="s">
        <v>98</v>
      </c>
      <c r="F15" s="171"/>
      <c r="G15" s="168"/>
      <c r="H15" s="168"/>
      <c r="I15" s="139">
        <f>SUBTOTAL(9,I16:I20)</f>
        <v>0</v>
      </c>
      <c r="J15" s="191"/>
      <c r="K15" s="164"/>
      <c r="L15" s="164"/>
      <c r="M15" s="191"/>
      <c r="N15" s="191"/>
    </row>
    <row r="16" spans="1:14" s="133" customFormat="1" ht="63.75" x14ac:dyDescent="0.2">
      <c r="A16" s="143">
        <v>1</v>
      </c>
      <c r="B16" s="140"/>
      <c r="C16" s="140" t="s">
        <v>93</v>
      </c>
      <c r="D16" s="187" t="s">
        <v>99</v>
      </c>
      <c r="E16" s="154" t="s">
        <v>104</v>
      </c>
      <c r="F16" s="140" t="s">
        <v>76</v>
      </c>
      <c r="G16" s="141">
        <v>24</v>
      </c>
      <c r="H16" s="142"/>
      <c r="I16" s="142">
        <f>ROUND(G16*H16,2)</f>
        <v>0</v>
      </c>
      <c r="J16" s="191"/>
      <c r="K16" s="216"/>
      <c r="L16" s="148"/>
      <c r="M16" s="191"/>
      <c r="N16" s="191"/>
    </row>
    <row r="17" spans="1:14" s="133" customFormat="1" ht="25.5" x14ac:dyDescent="0.2">
      <c r="A17" s="143">
        <v>2</v>
      </c>
      <c r="B17" s="140"/>
      <c r="C17" s="140" t="s">
        <v>93</v>
      </c>
      <c r="D17" s="187" t="s">
        <v>100</v>
      </c>
      <c r="E17" s="154" t="s">
        <v>126</v>
      </c>
      <c r="F17" s="140" t="s">
        <v>76</v>
      </c>
      <c r="G17" s="141">
        <v>24</v>
      </c>
      <c r="H17" s="142"/>
      <c r="I17" s="142">
        <f t="shared" ref="I17:I24" si="0">ROUND(G17*H17,2)</f>
        <v>0</v>
      </c>
      <c r="J17" s="191"/>
      <c r="K17" s="148"/>
      <c r="L17" s="148"/>
      <c r="M17" s="191"/>
      <c r="N17" s="191"/>
    </row>
    <row r="18" spans="1:14" s="133" customFormat="1" ht="93.75" customHeight="1" x14ac:dyDescent="0.2">
      <c r="A18" s="143">
        <v>3</v>
      </c>
      <c r="B18" s="140"/>
      <c r="C18" s="140" t="s">
        <v>93</v>
      </c>
      <c r="D18" s="187" t="s">
        <v>101</v>
      </c>
      <c r="E18" s="154" t="s">
        <v>105</v>
      </c>
      <c r="F18" s="140" t="s">
        <v>76</v>
      </c>
      <c r="G18" s="141">
        <v>1</v>
      </c>
      <c r="H18" s="142"/>
      <c r="I18" s="142">
        <f t="shared" si="0"/>
        <v>0</v>
      </c>
      <c r="J18" s="191"/>
      <c r="K18" s="148"/>
      <c r="L18" s="148"/>
      <c r="M18" s="191"/>
      <c r="N18" s="191"/>
    </row>
    <row r="19" spans="1:14" s="133" customFormat="1" ht="76.5" x14ac:dyDescent="0.2">
      <c r="A19" s="143">
        <v>4</v>
      </c>
      <c r="B19" s="140"/>
      <c r="C19" s="140" t="s">
        <v>93</v>
      </c>
      <c r="D19" s="187" t="s">
        <v>99</v>
      </c>
      <c r="E19" s="154" t="s">
        <v>106</v>
      </c>
      <c r="F19" s="140" t="s">
        <v>76</v>
      </c>
      <c r="G19" s="141">
        <v>1</v>
      </c>
      <c r="H19" s="142"/>
      <c r="I19" s="142">
        <f t="shared" si="0"/>
        <v>0</v>
      </c>
      <c r="J19" s="191"/>
      <c r="K19" s="216"/>
      <c r="L19" s="148"/>
      <c r="M19" s="191"/>
      <c r="N19" s="191"/>
    </row>
    <row r="20" spans="1:14" s="133" customFormat="1" ht="38.25" x14ac:dyDescent="0.2">
      <c r="A20" s="143">
        <v>5</v>
      </c>
      <c r="B20" s="140"/>
      <c r="C20" s="140" t="s">
        <v>93</v>
      </c>
      <c r="D20" s="187" t="s">
        <v>100</v>
      </c>
      <c r="E20" s="154" t="s">
        <v>119</v>
      </c>
      <c r="F20" s="140" t="s">
        <v>76</v>
      </c>
      <c r="G20" s="141">
        <v>1</v>
      </c>
      <c r="H20" s="142"/>
      <c r="I20" s="142">
        <f t="shared" si="0"/>
        <v>0</v>
      </c>
      <c r="J20" s="191"/>
      <c r="K20" s="148"/>
      <c r="L20" s="148"/>
      <c r="M20" s="191"/>
      <c r="N20" s="191"/>
    </row>
    <row r="21" spans="1:14" s="133" customFormat="1" x14ac:dyDescent="0.2">
      <c r="A21" s="143"/>
      <c r="B21" s="138"/>
      <c r="C21" s="171"/>
      <c r="D21" s="186"/>
      <c r="E21" s="151" t="s">
        <v>102</v>
      </c>
      <c r="F21" s="171"/>
      <c r="G21" s="168"/>
      <c r="H21" s="168"/>
      <c r="I21" s="139">
        <f>SUBTOTAL(9,I22:I25)</f>
        <v>0</v>
      </c>
      <c r="J21" s="191"/>
      <c r="K21" s="164"/>
      <c r="L21" s="164"/>
      <c r="M21" s="191"/>
      <c r="N21" s="191"/>
    </row>
    <row r="22" spans="1:14" s="133" customFormat="1" ht="76.5" x14ac:dyDescent="0.2">
      <c r="A22" s="143">
        <v>6</v>
      </c>
      <c r="B22" s="140"/>
      <c r="C22" s="140" t="s">
        <v>93</v>
      </c>
      <c r="D22" s="187" t="s">
        <v>103</v>
      </c>
      <c r="E22" s="154" t="s">
        <v>107</v>
      </c>
      <c r="F22" s="140" t="s">
        <v>76</v>
      </c>
      <c r="G22" s="141">
        <v>2</v>
      </c>
      <c r="H22" s="142"/>
      <c r="I22" s="142">
        <f t="shared" si="0"/>
        <v>0</v>
      </c>
      <c r="J22" s="191"/>
      <c r="K22" s="148"/>
      <c r="L22" s="148"/>
      <c r="M22" s="191"/>
      <c r="N22" s="191"/>
    </row>
    <row r="23" spans="1:14" s="133" customFormat="1" ht="51" x14ac:dyDescent="0.2">
      <c r="A23" s="143">
        <v>7</v>
      </c>
      <c r="B23" s="140"/>
      <c r="C23" s="140" t="s">
        <v>93</v>
      </c>
      <c r="D23" s="187" t="s">
        <v>103</v>
      </c>
      <c r="E23" s="154" t="s">
        <v>108</v>
      </c>
      <c r="F23" s="140" t="s">
        <v>76</v>
      </c>
      <c r="G23" s="141">
        <v>2</v>
      </c>
      <c r="H23" s="142"/>
      <c r="I23" s="142">
        <f t="shared" si="0"/>
        <v>0</v>
      </c>
      <c r="J23" s="191"/>
      <c r="K23" s="148"/>
      <c r="L23" s="148"/>
      <c r="M23" s="191"/>
      <c r="N23" s="191"/>
    </row>
    <row r="24" spans="1:14" s="133" customFormat="1" ht="51" x14ac:dyDescent="0.2">
      <c r="A24" s="143">
        <v>8</v>
      </c>
      <c r="B24" s="140"/>
      <c r="C24" s="140" t="s">
        <v>93</v>
      </c>
      <c r="D24" s="187" t="s">
        <v>103</v>
      </c>
      <c r="E24" s="154" t="s">
        <v>109</v>
      </c>
      <c r="F24" s="140" t="s">
        <v>76</v>
      </c>
      <c r="G24" s="141">
        <v>2</v>
      </c>
      <c r="H24" s="142"/>
      <c r="I24" s="142">
        <f t="shared" si="0"/>
        <v>0</v>
      </c>
      <c r="J24" s="191"/>
      <c r="K24" s="148"/>
      <c r="L24" s="148"/>
      <c r="M24" s="191"/>
      <c r="N24" s="191"/>
    </row>
    <row r="25" spans="1:14" s="133" customFormat="1" ht="89.25" x14ac:dyDescent="0.2">
      <c r="A25" s="143">
        <v>9</v>
      </c>
      <c r="B25" s="140"/>
      <c r="C25" s="140" t="s">
        <v>93</v>
      </c>
      <c r="D25" s="187" t="s">
        <v>103</v>
      </c>
      <c r="E25" s="154" t="s">
        <v>110</v>
      </c>
      <c r="F25" s="140" t="s">
        <v>76</v>
      </c>
      <c r="G25" s="141">
        <v>1</v>
      </c>
      <c r="H25" s="142"/>
      <c r="I25" s="142">
        <f t="shared" ref="I25" si="1">ROUND(G25*H25,2)</f>
        <v>0</v>
      </c>
      <c r="J25" s="191"/>
      <c r="K25" s="148"/>
      <c r="L25" s="148"/>
      <c r="M25" s="191"/>
      <c r="N25" s="191"/>
    </row>
    <row r="26" spans="1:14" x14ac:dyDescent="0.2">
      <c r="A26" s="170"/>
      <c r="B26" s="179"/>
      <c r="C26" s="179"/>
      <c r="D26" s="188"/>
      <c r="E26" s="155" t="s">
        <v>91</v>
      </c>
      <c r="F26" s="179"/>
      <c r="G26" s="190"/>
      <c r="H26" s="190"/>
      <c r="I26" s="146">
        <f>SUBTOTAL(9,I14:I25)</f>
        <v>0</v>
      </c>
      <c r="J26" s="190"/>
      <c r="K26" s="165"/>
      <c r="L26" s="16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4"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97607-4828-4919-854A-9D90DF41ACEA}">
  <sheetPr>
    <pageSetUpPr fitToPage="1"/>
  </sheetPr>
  <dimension ref="A1:N20"/>
  <sheetViews>
    <sheetView showGridLines="0" topLeftCell="A10" zoomScaleNormal="100" workbookViewId="0">
      <selection activeCell="K16" sqref="K16:L16"/>
    </sheetView>
  </sheetViews>
  <sheetFormatPr defaultColWidth="9.140625" defaultRowHeight="12.75" x14ac:dyDescent="0.2"/>
  <cols>
    <col min="1" max="1" width="5.5703125" style="177" customWidth="1"/>
    <col min="2" max="2" width="4.42578125" style="180" customWidth="1"/>
    <col min="3" max="3" width="6" style="180" customWidth="1"/>
    <col min="4" max="4" width="12.7109375" style="189" customWidth="1"/>
    <col min="5" max="5" width="94.28515625" style="156" customWidth="1"/>
    <col min="6" max="6" width="7.7109375" style="180" customWidth="1"/>
    <col min="7" max="7" width="9.85546875" style="177" customWidth="1"/>
    <col min="8" max="8" width="13.140625" style="177" customWidth="1"/>
    <col min="9" max="9" width="15.5703125" style="177" customWidth="1"/>
    <col min="10" max="10" width="9.140625" style="177"/>
    <col min="11" max="12" width="28.7109375" style="166" customWidth="1"/>
    <col min="13" max="14" width="9.140625" style="177"/>
    <col min="15" max="16384" width="9.140625" style="80"/>
  </cols>
  <sheetData>
    <row r="1" spans="1:14" s="166" customFormat="1" ht="18" x14ac:dyDescent="0.2">
      <c r="A1" s="195" t="s">
        <v>94</v>
      </c>
      <c r="B1" s="196"/>
      <c r="C1" s="196"/>
      <c r="D1" s="182"/>
      <c r="E1" s="182"/>
      <c r="F1" s="196"/>
      <c r="G1" s="196"/>
      <c r="H1" s="196"/>
      <c r="I1" s="196"/>
    </row>
    <row r="2" spans="1:14" s="166" customFormat="1" x14ac:dyDescent="0.2">
      <c r="A2" s="197" t="s">
        <v>60</v>
      </c>
      <c r="B2" s="196"/>
      <c r="C2" s="134" t="str">
        <f>'Krycí list'!E5</f>
        <v>Rozšíření projektu o doplňující vybavení</v>
      </c>
      <c r="D2" s="183"/>
      <c r="E2" s="183"/>
      <c r="F2" s="196"/>
      <c r="G2" s="196"/>
      <c r="H2" s="196"/>
      <c r="I2" s="196"/>
    </row>
    <row r="3" spans="1:14" s="166" customFormat="1" x14ac:dyDescent="0.2">
      <c r="A3" s="197" t="s">
        <v>61</v>
      </c>
      <c r="B3" s="196"/>
      <c r="C3" s="213" t="str">
        <f>'Krycí list'!E7</f>
        <v>Základní škola Čáslav, Sadová 1756, okres Kutná Hora</v>
      </c>
      <c r="D3" s="214"/>
      <c r="E3" s="214"/>
      <c r="F3" s="196"/>
      <c r="G3" s="196"/>
      <c r="H3" s="196"/>
      <c r="I3" s="134"/>
    </row>
    <row r="4" spans="1:14" s="166" customFormat="1" x14ac:dyDescent="0.2">
      <c r="A4" s="197" t="s">
        <v>62</v>
      </c>
      <c r="B4" s="196"/>
      <c r="C4" s="134" t="str">
        <f>'Krycí list'!E9</f>
        <v>OCENĚNÝ SOUPIS PRACÍ A DODÁVEK A SLUŽEB</v>
      </c>
      <c r="D4" s="183"/>
      <c r="E4" s="183"/>
      <c r="F4" s="196"/>
      <c r="G4" s="196"/>
      <c r="H4" s="196"/>
      <c r="I4" s="134"/>
    </row>
    <row r="5" spans="1:14" s="166" customFormat="1" x14ac:dyDescent="0.2">
      <c r="A5" s="196" t="s">
        <v>70</v>
      </c>
      <c r="B5" s="196"/>
      <c r="C5" s="134" t="str">
        <f>'Krycí list'!P5</f>
        <v xml:space="preserve"> </v>
      </c>
      <c r="D5" s="183"/>
      <c r="E5" s="183"/>
      <c r="F5" s="196"/>
      <c r="G5" s="196"/>
      <c r="H5" s="196"/>
      <c r="I5" s="134"/>
    </row>
    <row r="6" spans="1:14" s="166" customFormat="1" x14ac:dyDescent="0.2">
      <c r="A6" s="196"/>
      <c r="B6" s="196"/>
      <c r="C6" s="134"/>
      <c r="D6" s="183"/>
      <c r="E6" s="183"/>
      <c r="F6" s="196"/>
      <c r="G6" s="196"/>
      <c r="H6" s="196"/>
      <c r="I6" s="134"/>
    </row>
    <row r="7" spans="1:14" s="166" customFormat="1" x14ac:dyDescent="0.2">
      <c r="A7" s="196" t="s">
        <v>64</v>
      </c>
      <c r="B7" s="196"/>
      <c r="C7" s="213" t="str">
        <f>'Krycí list'!E26</f>
        <v>Město Čáslav, nám. Jana Žižky z Trocnova 1/1, Čáslav-Staré Město, 286 01 Čáslav</v>
      </c>
      <c r="D7" s="214"/>
      <c r="E7" s="214"/>
      <c r="F7" s="196"/>
      <c r="G7" s="196"/>
      <c r="H7" s="196"/>
      <c r="I7" s="134"/>
    </row>
    <row r="8" spans="1:14" s="166" customFormat="1" x14ac:dyDescent="0.2">
      <c r="A8" s="196" t="s">
        <v>65</v>
      </c>
      <c r="B8" s="196"/>
      <c r="C8" s="213" t="str">
        <f>'Krycí list'!E28</f>
        <v xml:space="preserve"> </v>
      </c>
      <c r="D8" s="214"/>
      <c r="E8" s="183"/>
      <c r="F8" s="196"/>
      <c r="G8" s="196"/>
      <c r="H8" s="196"/>
      <c r="I8" s="134"/>
    </row>
    <row r="9" spans="1:14" s="166" customFormat="1" x14ac:dyDescent="0.2">
      <c r="A9" s="196" t="s">
        <v>66</v>
      </c>
      <c r="B9" s="196"/>
      <c r="C9" s="215" t="str">
        <f>'Krycí list'!O31</f>
        <v>09/2025</v>
      </c>
      <c r="D9" s="214"/>
      <c r="E9" s="183"/>
      <c r="F9" s="196"/>
      <c r="G9" s="196"/>
      <c r="H9" s="196"/>
      <c r="I9" s="134"/>
    </row>
    <row r="10" spans="1:14" s="166" customFormat="1" x14ac:dyDescent="0.2">
      <c r="A10" s="196"/>
      <c r="B10" s="196"/>
      <c r="C10" s="196"/>
      <c r="D10" s="182"/>
      <c r="E10" s="182"/>
      <c r="F10" s="196"/>
      <c r="G10" s="196"/>
      <c r="H10" s="196"/>
      <c r="I10" s="196"/>
    </row>
    <row r="11" spans="1:14" s="193" customFormat="1" ht="50.25" customHeight="1" x14ac:dyDescent="0.2">
      <c r="A11" s="174" t="s">
        <v>71</v>
      </c>
      <c r="B11" s="135" t="s">
        <v>72</v>
      </c>
      <c r="C11" s="135" t="s">
        <v>73</v>
      </c>
      <c r="D11" s="135" t="s">
        <v>90</v>
      </c>
      <c r="E11" s="135" t="s">
        <v>87</v>
      </c>
      <c r="F11" s="135" t="s">
        <v>74</v>
      </c>
      <c r="G11" s="135" t="s">
        <v>75</v>
      </c>
      <c r="H11" s="135" t="s">
        <v>88</v>
      </c>
      <c r="I11" s="135" t="s">
        <v>89</v>
      </c>
      <c r="J11" s="192"/>
      <c r="K11" s="199" t="s">
        <v>92</v>
      </c>
      <c r="L11" s="172" t="s">
        <v>96</v>
      </c>
    </row>
    <row r="12" spans="1:14" s="180" customFormat="1" x14ac:dyDescent="0.2">
      <c r="A12" s="175">
        <v>1</v>
      </c>
      <c r="B12" s="147">
        <v>2</v>
      </c>
      <c r="C12" s="147">
        <v>3</v>
      </c>
      <c r="D12" s="136">
        <v>4</v>
      </c>
      <c r="E12" s="136">
        <v>5</v>
      </c>
      <c r="F12" s="147">
        <v>6</v>
      </c>
      <c r="G12" s="147">
        <v>7</v>
      </c>
      <c r="H12" s="147">
        <v>8</v>
      </c>
      <c r="I12" s="147">
        <v>9</v>
      </c>
      <c r="J12" s="194"/>
      <c r="K12" s="198">
        <v>10</v>
      </c>
      <c r="L12" s="173">
        <v>11</v>
      </c>
    </row>
    <row r="13" spans="1:14" x14ac:dyDescent="0.2">
      <c r="A13" s="176"/>
      <c r="B13" s="178"/>
      <c r="C13" s="178"/>
      <c r="D13" s="184"/>
      <c r="E13" s="152"/>
      <c r="F13" s="178"/>
      <c r="G13" s="176"/>
      <c r="H13" s="176"/>
      <c r="I13" s="176"/>
    </row>
    <row r="14" spans="1:14" s="137" customFormat="1" x14ac:dyDescent="0.2">
      <c r="A14" s="169"/>
      <c r="B14" s="144"/>
      <c r="C14" s="181"/>
      <c r="D14" s="185" t="s">
        <v>80</v>
      </c>
      <c r="E14" s="153" t="s">
        <v>97</v>
      </c>
      <c r="F14" s="181"/>
      <c r="G14" s="167"/>
      <c r="H14" s="167"/>
      <c r="I14" s="145">
        <f>SUBTOTAL(9,I15:I19)</f>
        <v>0</v>
      </c>
      <c r="J14" s="167"/>
      <c r="K14" s="163"/>
      <c r="L14" s="163"/>
      <c r="M14" s="167"/>
      <c r="N14" s="167"/>
    </row>
    <row r="15" spans="1:14" s="133" customFormat="1" x14ac:dyDescent="0.2">
      <c r="A15" s="143"/>
      <c r="B15" s="138"/>
      <c r="C15" s="171"/>
      <c r="D15" s="186"/>
      <c r="E15" s="151" t="s">
        <v>98</v>
      </c>
      <c r="F15" s="171"/>
      <c r="G15" s="168"/>
      <c r="H15" s="168"/>
      <c r="I15" s="139">
        <f>SUBTOTAL(9,I16)</f>
        <v>0</v>
      </c>
      <c r="J15" s="191"/>
      <c r="K15" s="164"/>
      <c r="L15" s="164"/>
      <c r="M15" s="191"/>
      <c r="N15" s="191"/>
    </row>
    <row r="16" spans="1:14" s="133" customFormat="1" ht="76.5" x14ac:dyDescent="0.2">
      <c r="A16" s="143">
        <v>1</v>
      </c>
      <c r="B16" s="140"/>
      <c r="C16" s="140" t="s">
        <v>93</v>
      </c>
      <c r="D16" s="187" t="s">
        <v>111</v>
      </c>
      <c r="E16" s="154" t="s">
        <v>127</v>
      </c>
      <c r="F16" s="140" t="s">
        <v>76</v>
      </c>
      <c r="G16" s="141">
        <v>1</v>
      </c>
      <c r="H16" s="142"/>
      <c r="I16" s="142">
        <f>ROUND(G16*H16,2)</f>
        <v>0</v>
      </c>
      <c r="J16" s="191"/>
      <c r="K16" s="216"/>
      <c r="L16" s="216"/>
      <c r="M16" s="191"/>
      <c r="N16" s="191"/>
    </row>
    <row r="17" spans="1:14" s="133" customFormat="1" x14ac:dyDescent="0.2">
      <c r="A17" s="143"/>
      <c r="B17" s="138"/>
      <c r="C17" s="171"/>
      <c r="D17" s="186"/>
      <c r="E17" s="151" t="s">
        <v>114</v>
      </c>
      <c r="F17" s="171"/>
      <c r="G17" s="168"/>
      <c r="H17" s="168"/>
      <c r="I17" s="139">
        <f>SUBTOTAL(9,I18:I19)</f>
        <v>0</v>
      </c>
      <c r="J17" s="191"/>
      <c r="K17" s="164"/>
      <c r="L17" s="164"/>
      <c r="M17" s="191"/>
      <c r="N17" s="191"/>
    </row>
    <row r="18" spans="1:14" s="133" customFormat="1" ht="114.75" x14ac:dyDescent="0.2">
      <c r="A18" s="143">
        <v>3</v>
      </c>
      <c r="B18" s="140"/>
      <c r="C18" s="140" t="s">
        <v>93</v>
      </c>
      <c r="D18" s="187" t="s">
        <v>112</v>
      </c>
      <c r="E18" s="154" t="s">
        <v>115</v>
      </c>
      <c r="F18" s="140" t="s">
        <v>76</v>
      </c>
      <c r="G18" s="141">
        <v>1</v>
      </c>
      <c r="H18" s="142"/>
      <c r="I18" s="142">
        <f t="shared" ref="I18:I19" si="0">ROUND(G18*H18,2)</f>
        <v>0</v>
      </c>
      <c r="J18" s="191"/>
      <c r="K18" s="148"/>
      <c r="L18" s="148"/>
      <c r="M18" s="191"/>
      <c r="N18" s="191"/>
    </row>
    <row r="19" spans="1:14" s="133" customFormat="1" ht="165.75" x14ac:dyDescent="0.2">
      <c r="A19" s="143">
        <v>4</v>
      </c>
      <c r="B19" s="140"/>
      <c r="C19" s="140" t="s">
        <v>93</v>
      </c>
      <c r="D19" s="187" t="s">
        <v>113</v>
      </c>
      <c r="E19" s="154" t="s">
        <v>116</v>
      </c>
      <c r="F19" s="140" t="s">
        <v>76</v>
      </c>
      <c r="G19" s="141">
        <v>1</v>
      </c>
      <c r="H19" s="142"/>
      <c r="I19" s="142">
        <f t="shared" si="0"/>
        <v>0</v>
      </c>
      <c r="J19" s="191"/>
      <c r="K19" s="148"/>
      <c r="L19" s="148"/>
      <c r="M19" s="191"/>
      <c r="N19" s="191"/>
    </row>
    <row r="20" spans="1:14" x14ac:dyDescent="0.2">
      <c r="A20" s="170"/>
      <c r="B20" s="179"/>
      <c r="C20" s="179"/>
      <c r="D20" s="188"/>
      <c r="E20" s="155" t="s">
        <v>91</v>
      </c>
      <c r="F20" s="179"/>
      <c r="G20" s="190"/>
      <c r="H20" s="190"/>
      <c r="I20" s="146">
        <f>SUBTOTAL(9,I14:I19)</f>
        <v>0</v>
      </c>
      <c r="J20" s="190"/>
      <c r="K20" s="165"/>
      <c r="L20" s="16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4"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2ADEE-6C8D-4DEA-B982-37461F08D246}">
  <sheetPr>
    <pageSetUpPr fitToPage="1"/>
  </sheetPr>
  <dimension ref="A1:N17"/>
  <sheetViews>
    <sheetView showGridLines="0" tabSelected="1" topLeftCell="E1" zoomScaleNormal="100" workbookViewId="0">
      <selection activeCell="E16" sqref="E16"/>
    </sheetView>
  </sheetViews>
  <sheetFormatPr defaultColWidth="9.140625" defaultRowHeight="12.75" x14ac:dyDescent="0.2"/>
  <cols>
    <col min="1" max="1" width="5.5703125" style="177" customWidth="1"/>
    <col min="2" max="2" width="4.42578125" style="180" customWidth="1"/>
    <col min="3" max="3" width="6" style="180" customWidth="1"/>
    <col min="4" max="4" width="12.7109375" style="189" customWidth="1"/>
    <col min="5" max="5" width="94.28515625" style="156" customWidth="1"/>
    <col min="6" max="6" width="7.7109375" style="180" customWidth="1"/>
    <col min="7" max="7" width="9.85546875" style="177" customWidth="1"/>
    <col min="8" max="8" width="13.140625" style="177" customWidth="1"/>
    <col min="9" max="9" width="15.5703125" style="177" customWidth="1"/>
    <col min="10" max="10" width="9.140625" style="177"/>
    <col min="11" max="12" width="28.7109375" style="166" customWidth="1"/>
    <col min="13" max="14" width="9.140625" style="177"/>
    <col min="15" max="16384" width="9.140625" style="80"/>
  </cols>
  <sheetData>
    <row r="1" spans="1:14" s="166" customFormat="1" ht="18" x14ac:dyDescent="0.2">
      <c r="A1" s="195" t="s">
        <v>94</v>
      </c>
      <c r="B1" s="196"/>
      <c r="C1" s="196"/>
      <c r="D1" s="182"/>
      <c r="E1" s="182"/>
      <c r="F1" s="196"/>
      <c r="G1" s="196"/>
      <c r="H1" s="196"/>
      <c r="I1" s="196"/>
    </row>
    <row r="2" spans="1:14" s="166" customFormat="1" x14ac:dyDescent="0.2">
      <c r="A2" s="197" t="s">
        <v>60</v>
      </c>
      <c r="B2" s="196"/>
      <c r="C2" s="134" t="str">
        <f>'Krycí list'!E5</f>
        <v>Rozšíření projektu o doplňující vybavení</v>
      </c>
      <c r="D2" s="183"/>
      <c r="E2" s="183"/>
      <c r="F2" s="196"/>
      <c r="G2" s="196"/>
      <c r="H2" s="196"/>
      <c r="I2" s="196"/>
    </row>
    <row r="3" spans="1:14" s="166" customFormat="1" x14ac:dyDescent="0.2">
      <c r="A3" s="197" t="s">
        <v>61</v>
      </c>
      <c r="B3" s="196"/>
      <c r="C3" s="213" t="str">
        <f>'Krycí list'!E7</f>
        <v>Základní škola Čáslav, Sadová 1756, okres Kutná Hora</v>
      </c>
      <c r="D3" s="214"/>
      <c r="E3" s="214"/>
      <c r="F3" s="196"/>
      <c r="G3" s="196"/>
      <c r="H3" s="196"/>
      <c r="I3" s="134"/>
    </row>
    <row r="4" spans="1:14" s="166" customFormat="1" x14ac:dyDescent="0.2">
      <c r="A4" s="197" t="s">
        <v>62</v>
      </c>
      <c r="B4" s="196"/>
      <c r="C4" s="134" t="str">
        <f>'Krycí list'!E9</f>
        <v>OCENĚNÝ SOUPIS PRACÍ A DODÁVEK A SLUŽEB</v>
      </c>
      <c r="D4" s="183"/>
      <c r="E4" s="183"/>
      <c r="F4" s="196"/>
      <c r="G4" s="196"/>
      <c r="H4" s="196"/>
      <c r="I4" s="134"/>
    </row>
    <row r="5" spans="1:14" s="166" customFormat="1" x14ac:dyDescent="0.2">
      <c r="A5" s="196" t="s">
        <v>70</v>
      </c>
      <c r="B5" s="196"/>
      <c r="C5" s="134" t="str">
        <f>'Krycí list'!P5</f>
        <v xml:space="preserve"> </v>
      </c>
      <c r="D5" s="183"/>
      <c r="E5" s="183"/>
      <c r="F5" s="196"/>
      <c r="G5" s="196"/>
      <c r="H5" s="196"/>
      <c r="I5" s="134"/>
    </row>
    <row r="6" spans="1:14" s="166" customFormat="1" x14ac:dyDescent="0.2">
      <c r="A6" s="196"/>
      <c r="B6" s="196"/>
      <c r="C6" s="134"/>
      <c r="D6" s="183"/>
      <c r="E6" s="183"/>
      <c r="F6" s="196"/>
      <c r="G6" s="196"/>
      <c r="H6" s="196"/>
      <c r="I6" s="134"/>
    </row>
    <row r="7" spans="1:14" s="166" customFormat="1" x14ac:dyDescent="0.2">
      <c r="A7" s="196" t="s">
        <v>64</v>
      </c>
      <c r="B7" s="196"/>
      <c r="C7" s="213" t="str">
        <f>'Krycí list'!E26</f>
        <v>Město Čáslav, nám. Jana Žižky z Trocnova 1/1, Čáslav-Staré Město, 286 01 Čáslav</v>
      </c>
      <c r="D7" s="214"/>
      <c r="E7" s="214"/>
      <c r="F7" s="196"/>
      <c r="G7" s="196"/>
      <c r="H7" s="196"/>
      <c r="I7" s="134"/>
    </row>
    <row r="8" spans="1:14" s="166" customFormat="1" x14ac:dyDescent="0.2">
      <c r="A8" s="196" t="s">
        <v>65</v>
      </c>
      <c r="B8" s="196"/>
      <c r="C8" s="213" t="str">
        <f>'Krycí list'!E28</f>
        <v xml:space="preserve"> </v>
      </c>
      <c r="D8" s="214"/>
      <c r="E8" s="183"/>
      <c r="F8" s="196"/>
      <c r="G8" s="196"/>
      <c r="H8" s="196"/>
      <c r="I8" s="134"/>
    </row>
    <row r="9" spans="1:14" s="166" customFormat="1" x14ac:dyDescent="0.2">
      <c r="A9" s="196" t="s">
        <v>66</v>
      </c>
      <c r="B9" s="196"/>
      <c r="C9" s="215" t="str">
        <f>'Krycí list'!O31</f>
        <v>09/2025</v>
      </c>
      <c r="D9" s="214"/>
      <c r="E9" s="183"/>
      <c r="F9" s="196"/>
      <c r="G9" s="196"/>
      <c r="H9" s="196"/>
      <c r="I9" s="134"/>
    </row>
    <row r="10" spans="1:14" s="166" customFormat="1" x14ac:dyDescent="0.2">
      <c r="A10" s="196"/>
      <c r="B10" s="196"/>
      <c r="C10" s="196"/>
      <c r="D10" s="182"/>
      <c r="E10" s="182"/>
      <c r="F10" s="196"/>
      <c r="G10" s="196"/>
      <c r="H10" s="196"/>
      <c r="I10" s="196"/>
    </row>
    <row r="11" spans="1:14" s="193" customFormat="1" ht="50.25" customHeight="1" x14ac:dyDescent="0.2">
      <c r="A11" s="174" t="s">
        <v>71</v>
      </c>
      <c r="B11" s="135" t="s">
        <v>72</v>
      </c>
      <c r="C11" s="135" t="s">
        <v>73</v>
      </c>
      <c r="D11" s="135" t="s">
        <v>90</v>
      </c>
      <c r="E11" s="135" t="s">
        <v>87</v>
      </c>
      <c r="F11" s="135" t="s">
        <v>74</v>
      </c>
      <c r="G11" s="135" t="s">
        <v>75</v>
      </c>
      <c r="H11" s="135" t="s">
        <v>88</v>
      </c>
      <c r="I11" s="135" t="s">
        <v>89</v>
      </c>
      <c r="J11" s="192"/>
      <c r="K11" s="199" t="s">
        <v>92</v>
      </c>
      <c r="L11" s="172" t="s">
        <v>96</v>
      </c>
    </row>
    <row r="12" spans="1:14" s="180" customFormat="1" x14ac:dyDescent="0.2">
      <c r="A12" s="175">
        <v>1</v>
      </c>
      <c r="B12" s="147">
        <v>2</v>
      </c>
      <c r="C12" s="147">
        <v>3</v>
      </c>
      <c r="D12" s="136">
        <v>4</v>
      </c>
      <c r="E12" s="136">
        <v>5</v>
      </c>
      <c r="F12" s="147">
        <v>6</v>
      </c>
      <c r="G12" s="147">
        <v>7</v>
      </c>
      <c r="H12" s="147">
        <v>8</v>
      </c>
      <c r="I12" s="147">
        <v>9</v>
      </c>
      <c r="J12" s="194"/>
      <c r="K12" s="198">
        <v>10</v>
      </c>
      <c r="L12" s="173">
        <v>11</v>
      </c>
    </row>
    <row r="13" spans="1:14" x14ac:dyDescent="0.2">
      <c r="A13" s="176"/>
      <c r="B13" s="178"/>
      <c r="C13" s="178"/>
      <c r="D13" s="184"/>
      <c r="E13" s="152"/>
      <c r="F13" s="178"/>
      <c r="G13" s="176"/>
      <c r="H13" s="176"/>
      <c r="I13" s="176"/>
    </row>
    <row r="14" spans="1:14" s="137" customFormat="1" x14ac:dyDescent="0.2">
      <c r="A14" s="169"/>
      <c r="B14" s="144"/>
      <c r="C14" s="181"/>
      <c r="D14" s="185" t="s">
        <v>80</v>
      </c>
      <c r="E14" s="153" t="s">
        <v>97</v>
      </c>
      <c r="F14" s="181"/>
      <c r="G14" s="167"/>
      <c r="H14" s="167"/>
      <c r="I14" s="145">
        <f>SUBTOTAL(9,I15:I16)</f>
        <v>0</v>
      </c>
      <c r="J14" s="167"/>
      <c r="K14" s="163"/>
      <c r="L14" s="163"/>
      <c r="M14" s="167"/>
      <c r="N14" s="167"/>
    </row>
    <row r="15" spans="1:14" s="133" customFormat="1" x14ac:dyDescent="0.2">
      <c r="A15" s="143"/>
      <c r="B15" s="138"/>
      <c r="C15" s="171"/>
      <c r="D15" s="186"/>
      <c r="E15" s="151" t="s">
        <v>98</v>
      </c>
      <c r="F15" s="171"/>
      <c r="G15" s="168"/>
      <c r="H15" s="168"/>
      <c r="I15" s="139">
        <f>SUBTOTAL(9,I16)</f>
        <v>0</v>
      </c>
      <c r="J15" s="191"/>
      <c r="K15" s="164"/>
      <c r="L15" s="164"/>
      <c r="M15" s="191"/>
      <c r="N15" s="191"/>
    </row>
    <row r="16" spans="1:14" s="133" customFormat="1" ht="64.5" customHeight="1" x14ac:dyDescent="0.2">
      <c r="A16" s="143">
        <v>1</v>
      </c>
      <c r="B16" s="140"/>
      <c r="C16" s="140" t="s">
        <v>93</v>
      </c>
      <c r="D16" s="187" t="s">
        <v>117</v>
      </c>
      <c r="E16" s="154" t="s">
        <v>118</v>
      </c>
      <c r="F16" s="140" t="s">
        <v>76</v>
      </c>
      <c r="G16" s="141">
        <v>1</v>
      </c>
      <c r="H16" s="142"/>
      <c r="I16" s="142">
        <f>ROUND(G16*H16,2)</f>
        <v>0</v>
      </c>
      <c r="J16" s="191"/>
      <c r="K16" s="148"/>
      <c r="L16" s="148"/>
      <c r="M16" s="191"/>
      <c r="N16" s="191"/>
    </row>
    <row r="17" spans="1:12" x14ac:dyDescent="0.2">
      <c r="A17" s="170"/>
      <c r="B17" s="179"/>
      <c r="C17" s="179"/>
      <c r="D17" s="188"/>
      <c r="E17" s="155" t="s">
        <v>91</v>
      </c>
      <c r="F17" s="179"/>
      <c r="G17" s="190"/>
      <c r="H17" s="190"/>
      <c r="I17" s="146">
        <f>SUBTOTAL(9,I14:I16)</f>
        <v>0</v>
      </c>
      <c r="J17" s="190"/>
      <c r="K17" s="165"/>
      <c r="L17" s="16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4"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customSheetViews>
    <customSheetView guid="{65E3123D-ED26-44E3-A414-09EEEF825484}"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D6CFA044-0C8C-4ECE-96A2-AFF3DD5E0425}"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orientation="portrait" errors="blank"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7</vt:i4>
      </vt:variant>
    </vt:vector>
  </HeadingPairs>
  <TitlesOfParts>
    <vt:vector size="13" baseType="lpstr">
      <vt:lpstr>Krycí list</vt:lpstr>
      <vt:lpstr>Rekapitulace</vt:lpstr>
      <vt:lpstr>AVT - polytechnika 210A</vt:lpstr>
      <vt:lpstr>AVT - informatika 303 B, 304 B</vt:lpstr>
      <vt:lpstr>AVT - přírodní vědy 305C, 306C</vt:lpstr>
      <vt:lpstr>#Figury</vt:lpstr>
      <vt:lpstr>'AVT - informatika 303 B, 304 B'!Názvy_tisku</vt:lpstr>
      <vt:lpstr>'AVT - polytechnika 210A'!Názvy_tisku</vt:lpstr>
      <vt:lpstr>'AVT - přírodní vědy 305C, 306C'!Názvy_tisku</vt:lpstr>
      <vt:lpstr>Rekapitulace!Názvy_tisku</vt:lpstr>
      <vt:lpstr>'AVT - informatika 303 B, 304 B'!Oblast_tisku</vt:lpstr>
      <vt:lpstr>'AVT - polytechnika 210A'!Oblast_tisku</vt:lpstr>
      <vt:lpstr>'AVT - přírodní vědy 305C, 306C'!Oblast_tisku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Kristýna Ullreich</cp:lastModifiedBy>
  <cp:lastPrinted>2019-11-21T13:12:23Z</cp:lastPrinted>
  <dcterms:created xsi:type="dcterms:W3CDTF">2006-04-27T05:25:48Z</dcterms:created>
  <dcterms:modified xsi:type="dcterms:W3CDTF">2025-09-10T10:43:46Z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